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riya Sharira" sheetId="1" r:id="rId4"/>
    <sheet state="visible" name="Sanskrit" sheetId="2" r:id="rId5"/>
    <sheet state="visible" name="Rachana Sharira" sheetId="3" r:id="rId6"/>
    <sheet state="visible" name="Padartha Vijnana" sheetId="4" r:id="rId7"/>
    <sheet state="visible" name="Samhita Adhyayana 1" sheetId="5" r:id="rId8"/>
    <sheet state="visible" name="FINAL" sheetId="6" r:id="rId9"/>
  </sheets>
  <definedNames/>
  <calcPr/>
</workbook>
</file>

<file path=xl/sharedStrings.xml><?xml version="1.0" encoding="utf-8"?>
<sst xmlns="http://schemas.openxmlformats.org/spreadsheetml/2006/main" count="798" uniqueCount="92">
  <si>
    <t>AYURVEDA COLLEGE COIMBATORE</t>
  </si>
  <si>
    <t>1st BAMS Jr. ATTENDANCE 2023</t>
  </si>
  <si>
    <t>S.NO</t>
  </si>
  <si>
    <t>NAME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</si>
  <si>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</si>
  <si>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</si>
  <si>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</si>
  <si>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</si>
  <si>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</si>
  <si>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</si>
  <si>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</si>
  <si>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</si>
  <si>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</si>
  <si>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</si>
  <si>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</si>
  <si>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</si>
  <si>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May </t>
  </si>
  <si>
    <t>June</t>
  </si>
  <si>
    <t>FOR GRADING PURPOSE</t>
  </si>
  <si>
    <t>Theory</t>
  </si>
  <si>
    <t>%</t>
  </si>
  <si>
    <t>Prac</t>
  </si>
  <si>
    <t>Total</t>
  </si>
  <si>
    <t>TOTAL</t>
  </si>
  <si>
    <t>CUMULATIVE TOTAL</t>
  </si>
  <si>
    <t>CUMULATIVE PERCENT</t>
  </si>
  <si>
    <t>CUMULATIVE THEORY</t>
  </si>
  <si>
    <t>CUMULATIVE THOERY</t>
  </si>
  <si>
    <t>TOTAL NO OF CLASSES</t>
  </si>
  <si>
    <t>22</t>
  </si>
  <si>
    <t>34</t>
  </si>
  <si>
    <t>AARTHI G</t>
  </si>
  <si>
    <t>21</t>
  </si>
  <si>
    <t>AARTHISRI V</t>
  </si>
  <si>
    <t>20</t>
  </si>
  <si>
    <t>30</t>
  </si>
  <si>
    <t>ABINESHWARAN S</t>
  </si>
  <si>
    <t>19</t>
  </si>
  <si>
    <t>28</t>
  </si>
  <si>
    <t>ANUDIYA S</t>
  </si>
  <si>
    <t>ARUN K S</t>
  </si>
  <si>
    <t>BHAVISHKA DEVI T</t>
  </si>
  <si>
    <t>31</t>
  </si>
  <si>
    <t>DEEPA K</t>
  </si>
  <si>
    <t>DHANUSH M</t>
  </si>
  <si>
    <t>17</t>
  </si>
  <si>
    <t>DHANUSHIYA A</t>
  </si>
  <si>
    <t>DINESH KUMAR K J</t>
  </si>
  <si>
    <t>HARINI K</t>
  </si>
  <si>
    <t>HARSHADHA BABU</t>
  </si>
  <si>
    <t>24</t>
  </si>
  <si>
    <t>HARSHINI M</t>
  </si>
  <si>
    <t>INBA SARATHI S</t>
  </si>
  <si>
    <t>KAVIPRIYA V</t>
  </si>
  <si>
    <t>KEERTHI M</t>
  </si>
  <si>
    <t>KOUSTUBAN J</t>
  </si>
  <si>
    <t>KRISHNAPRIYA K S</t>
  </si>
  <si>
    <t>LAKSHMIPRIYA R</t>
  </si>
  <si>
    <t>32</t>
  </si>
  <si>
    <t>MALATHI J C</t>
  </si>
  <si>
    <t>MANIPALA K</t>
  </si>
  <si>
    <t>MANISHA A</t>
  </si>
  <si>
    <t>PANPU R S</t>
  </si>
  <si>
    <t>RAMPAL JOGI</t>
  </si>
  <si>
    <t>REHAN M</t>
  </si>
  <si>
    <t>27</t>
  </si>
  <si>
    <t>ROHIT R</t>
  </si>
  <si>
    <t>ROHITHA SREE V</t>
  </si>
  <si>
    <t>RUTHRAMOORTHY R</t>
  </si>
  <si>
    <t>26</t>
  </si>
  <si>
    <t>SABARI K V</t>
  </si>
  <si>
    <t>SANKARI P</t>
  </si>
  <si>
    <t>SHAFLA K S</t>
  </si>
  <si>
    <t>SOBEKA S</t>
  </si>
  <si>
    <t>2</t>
  </si>
  <si>
    <t>SOURAV BHADRA</t>
  </si>
  <si>
    <t>SRINIDHI J</t>
  </si>
  <si>
    <t>TANU KUMARI</t>
  </si>
  <si>
    <t>12</t>
  </si>
  <si>
    <t>15</t>
  </si>
  <si>
    <t>CUMULATIVE PERCENTAGE</t>
  </si>
  <si>
    <t>LH</t>
  </si>
  <si>
    <t>NLH</t>
  </si>
  <si>
    <t>2022 - 2023 ATTENDANCE SHEET</t>
  </si>
  <si>
    <t>KRIYA SHAREERA</t>
  </si>
  <si>
    <t>IA</t>
  </si>
  <si>
    <t>RACHANA SHAREERA</t>
  </si>
  <si>
    <t>SANSKRIT</t>
  </si>
  <si>
    <t>PADARTHA VIJNANA</t>
  </si>
  <si>
    <t>SAMHITA ADHYAYANA I</t>
  </si>
  <si>
    <t>SL NO</t>
  </si>
  <si>
    <t>PERCENTAGE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</si>
</sst>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35">
    <font>
      <sz val="10.0"/>
      <color rgb="FF000000"/>
      <name val="Arial"/>
      <scheme val="minor"/>
    </font>
    <font>
      <sz val="11.0"/>
      <color theme="1"/>
      <name val="&quot;Times New Roman&quot;"/>
    </font>
    <font/>
    <font>
      <color theme="1"/>
      <name val="Arial"/>
    </font>
    <font>
      <color theme="1"/>
      <name val="Arial"/>
      <scheme val="minor"/>
    </font>
    <font>
      <b/>
      <u/>
      <sz val="11.0"/>
      <color rgb="FF0000FF"/>
      <name val="&quot;Times New Roman&quot;"/>
    </font>
    <font>
      <b/>
      <sz val="11.0"/>
      <color theme="1"/>
      <name val="&quot;Times New Roman&quot;"/>
    </font>
    <font>
      <b/>
      <color theme="1"/>
      <name val="Arial"/>
    </font>
    <font>
      <b/>
      <sz val="11.0"/>
      <color rgb="FFFF0000"/>
      <name val="&quot;Times New Roman&quot;"/>
    </font>
    <font>
      <b/>
      <sz val="11.0"/>
      <color rgb="FFFF0000"/>
      <name val="Calibri"/>
    </font>
    <font>
      <color rgb="FFFF0000"/>
      <name val="Arial"/>
    </font>
    <font>
      <b/>
      <color rgb="FFFF0000"/>
      <name val="Arial"/>
    </font>
    <font>
      <sz val="12.0"/>
      <color theme="1"/>
      <name val="&quot;Times New Roman&quot;"/>
    </font>
    <font>
      <sz val="11.0"/>
      <color theme="1"/>
      <name val="Calibri"/>
    </font>
    <font>
      <b/>
      <sz val="11.0"/>
      <color theme="1"/>
      <name val="Calibri"/>
    </font>
    <font>
      <color rgb="FF000000"/>
      <name val="Arial"/>
    </font>
    <font>
      <color rgb="FF1F1F1F"/>
      <name val="&quot;Google Sans&quot;"/>
    </font>
    <font>
      <b/>
      <sz val="11.0"/>
      <color rgb="FFFF0000"/>
      <name val="Times New Roman"/>
    </font>
    <font>
      <b/>
      <sz val="11.0"/>
      <color rgb="FF00B0F0"/>
      <name val="&quot;Times New Roman&quot;"/>
    </font>
    <font>
      <b/>
      <sz val="11.0"/>
      <color rgb="FF00B0F0"/>
      <name val="Calibri"/>
    </font>
    <font>
      <b/>
      <color rgb="FF00B0F0"/>
      <name val="Arial"/>
    </font>
    <font>
      <color rgb="FF00B0F0"/>
      <name val="Arial"/>
    </font>
    <font>
      <color theme="4"/>
      <name val="Arial"/>
    </font>
    <font>
      <b/>
      <color rgb="FF1F1F1F"/>
      <name val="Arial"/>
    </font>
    <font>
      <sz val="11.0"/>
      <color rgb="FFFF0000"/>
      <name val="Calibri"/>
    </font>
    <font>
      <sz val="9.0"/>
      <color rgb="FFA61D4C"/>
      <name val="&quot;Google Sans Mono&quot;"/>
    </font>
    <font>
      <i/>
      <sz val="12.0"/>
      <color theme="1"/>
      <name val="&quot;Times New Roman&quot;"/>
    </font>
    <font>
      <i/>
      <sz val="11.0"/>
      <color theme="1"/>
      <name val="&quot;Times New Roman&quot;"/>
    </font>
    <font>
      <b/>
      <i/>
      <sz val="11.0"/>
      <color theme="1"/>
      <name val="&quot;Times New Roman&quot;"/>
    </font>
    <font>
      <i/>
      <sz val="11.0"/>
      <color theme="1"/>
      <name val="Calibri"/>
    </font>
    <font>
      <b/>
      <i/>
      <sz val="11.0"/>
      <color theme="1"/>
      <name val="Calibri"/>
    </font>
    <font>
      <i/>
      <color theme="1"/>
      <name val="Arial"/>
    </font>
    <font>
      <b/>
      <i/>
      <sz val="11.0"/>
      <color rgb="FF00B0F0"/>
      <name val="&quot;Times New Roman&quot;"/>
    </font>
    <font>
      <i/>
      <sz val="11.0"/>
      <color rgb="FFFF0000"/>
      <name val="Calibri"/>
    </font>
    <font>
      <b/>
      <sz val="11.0"/>
      <color rgb="FF000000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0" fillId="0" fontId="3" numFmtId="49" xfId="0" applyAlignment="1" applyFont="1" applyNumberFormat="1">
      <alignment vertical="bottom"/>
    </xf>
    <xf borderId="5" fillId="0" fontId="1" numFmtId="0" xfId="0" applyAlignment="1" applyBorder="1" applyFont="1">
      <alignment horizontal="center" vertical="bottom"/>
    </xf>
    <xf borderId="4" fillId="0" fontId="2" numFmtId="0" xfId="0" applyBorder="1" applyFont="1"/>
    <xf borderId="6" fillId="0" fontId="2" numFmtId="0" xfId="0" applyBorder="1" applyFont="1"/>
    <xf borderId="4" fillId="0" fontId="4" numFmtId="0" xfId="0" applyBorder="1" applyFont="1"/>
    <xf borderId="4" fillId="0" fontId="3" numFmtId="49" xfId="0" applyAlignment="1" applyBorder="1" applyFont="1" applyNumberFormat="1">
      <alignment vertical="bottom"/>
    </xf>
    <xf borderId="7" fillId="0" fontId="5" numFmtId="0" xfId="0" applyAlignment="1" applyBorder="1" applyFont="1">
      <alignment horizontal="center" vertical="bottom"/>
    </xf>
    <xf borderId="6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vertical="bottom"/>
    </xf>
    <xf borderId="6" fillId="0" fontId="3" numFmtId="0" xfId="0" applyAlignment="1" applyBorder="1" applyFont="1">
      <alignment vertical="bottom"/>
    </xf>
    <xf borderId="4" fillId="0" fontId="7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center" vertical="bottom"/>
    </xf>
    <xf borderId="4" fillId="0" fontId="3" numFmtId="49" xfId="0" applyAlignment="1" applyBorder="1" applyFont="1" applyNumberFormat="1">
      <alignment horizontal="center" vertical="bottom"/>
    </xf>
    <xf borderId="8" fillId="0" fontId="3" numFmtId="0" xfId="0" applyAlignment="1" applyBorder="1" applyFont="1">
      <alignment horizontal="center" readingOrder="0" vertical="bottom"/>
    </xf>
    <xf borderId="8" fillId="0" fontId="3" numFmtId="0" xfId="0" applyAlignment="1" applyBorder="1" applyFont="1">
      <alignment horizontal="center" vertical="bottom"/>
    </xf>
    <xf borderId="8" fillId="0" fontId="3" numFmtId="0" xfId="0" applyAlignment="1" applyBorder="1" applyFont="1">
      <alignment vertical="bottom"/>
    </xf>
    <xf borderId="8" fillId="0" fontId="3" numFmtId="0" xfId="0" applyAlignment="1" applyBorder="1" applyFont="1">
      <alignment readingOrder="0" vertical="bottom"/>
    </xf>
    <xf borderId="9" fillId="0" fontId="3" numFmtId="0" xfId="0" applyAlignment="1" applyBorder="1" applyFont="1">
      <alignment vertical="bottom"/>
    </xf>
    <xf borderId="9" fillId="0" fontId="3" numFmtId="0" xfId="0" applyAlignment="1" applyBorder="1" applyFont="1">
      <alignment readingOrder="0" vertical="bottom"/>
    </xf>
    <xf borderId="10" fillId="0" fontId="3" numFmtId="0" xfId="0" applyAlignment="1" applyBorder="1" applyFont="1">
      <alignment vertical="bottom"/>
    </xf>
    <xf borderId="0" fillId="0" fontId="7" numFmtId="0" xfId="0" applyAlignment="1" applyFont="1">
      <alignment readingOrder="0" vertical="bottom"/>
    </xf>
    <xf borderId="7" fillId="0" fontId="3" numFmtId="0" xfId="0" applyAlignment="1" applyBorder="1" applyFont="1">
      <alignment vertical="bottom"/>
    </xf>
    <xf borderId="6" fillId="0" fontId="8" numFmtId="0" xfId="0" applyAlignment="1" applyBorder="1" applyFont="1">
      <alignment horizontal="center" vertical="bottom"/>
    </xf>
    <xf borderId="6" fillId="0" fontId="9" numFmtId="0" xfId="0" applyAlignment="1" applyBorder="1" applyFont="1">
      <alignment horizontal="center" vertical="bottom"/>
    </xf>
    <xf borderId="6" fillId="0" fontId="8" numFmtId="0" xfId="0" applyAlignment="1" applyBorder="1" applyFont="1">
      <alignment horizontal="center" shrinkToFit="0" vertical="bottom" wrapText="1"/>
    </xf>
    <xf borderId="6" fillId="0" fontId="9" numFmtId="0" xfId="0" applyAlignment="1" applyBorder="1" applyFont="1">
      <alignment horizontal="center" shrinkToFit="0" vertical="bottom" wrapText="1"/>
    </xf>
    <xf borderId="6" fillId="0" fontId="3" numFmtId="0" xfId="0" applyAlignment="1" applyBorder="1" applyFont="1">
      <alignment horizontal="center" shrinkToFit="0" vertical="bottom" wrapText="1"/>
    </xf>
    <xf borderId="6" fillId="0" fontId="8" numFmtId="49" xfId="0" applyAlignment="1" applyBorder="1" applyFont="1" applyNumberFormat="1">
      <alignment horizontal="center" vertical="bottom"/>
    </xf>
    <xf borderId="6" fillId="0" fontId="9" numFmtId="49" xfId="0" applyAlignment="1" applyBorder="1" applyFont="1" applyNumberFormat="1">
      <alignment horizontal="center" vertical="bottom"/>
    </xf>
    <xf borderId="6" fillId="0" fontId="10" numFmtId="0" xfId="0" applyAlignment="1" applyBorder="1" applyFont="1">
      <alignment horizontal="center" readingOrder="0" shrinkToFit="0" vertical="bottom" wrapText="1"/>
    </xf>
    <xf borderId="6" fillId="0" fontId="3" numFmtId="0" xfId="0" applyAlignment="1" applyBorder="1" applyFont="1">
      <alignment horizontal="center" readingOrder="0" shrinkToFit="0" vertical="bottom" wrapText="1"/>
    </xf>
    <xf borderId="8" fillId="0" fontId="10" numFmtId="0" xfId="0" applyAlignment="1" applyBorder="1" applyFont="1">
      <alignment horizontal="center" readingOrder="0" shrinkToFit="0" vertical="bottom" wrapText="1"/>
    </xf>
    <xf borderId="8" fillId="0" fontId="3" numFmtId="0" xfId="0" applyAlignment="1" applyBorder="1" applyFont="1">
      <alignment horizontal="center" readingOrder="0" shrinkToFit="0" vertical="bottom" wrapText="1"/>
    </xf>
    <xf borderId="8" fillId="0" fontId="10" numFmtId="0" xfId="0" applyAlignment="1" applyBorder="1" applyFont="1">
      <alignment horizontal="center" shrinkToFit="0" vertical="bottom" wrapText="1"/>
    </xf>
    <xf borderId="3" fillId="0" fontId="10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11" numFmtId="0" xfId="0" applyAlignment="1" applyBorder="1" applyFont="1">
      <alignment horizontal="center" vertical="bottom"/>
    </xf>
    <xf borderId="6" fillId="0" fontId="10" numFmtId="49" xfId="0" applyAlignment="1" applyBorder="1" applyFont="1" applyNumberFormat="1">
      <alignment horizontal="center" vertical="bottom"/>
    </xf>
    <xf borderId="6" fillId="0" fontId="10" numFmtId="0" xfId="0" applyAlignment="1" applyBorder="1" applyFont="1">
      <alignment horizontal="center" vertical="bottom"/>
    </xf>
    <xf borderId="6" fillId="0" fontId="10" numFmtId="0" xfId="0" applyAlignment="1" applyBorder="1" applyFont="1">
      <alignment horizontal="center" readingOrder="0" vertical="bottom"/>
    </xf>
    <xf borderId="8" fillId="0" fontId="10" numFmtId="0" xfId="0" applyAlignment="1" applyBorder="1" applyFont="1">
      <alignment horizontal="center" readingOrder="0" vertical="bottom"/>
    </xf>
    <xf borderId="0" fillId="0" fontId="10" numFmtId="49" xfId="0" applyAlignment="1" applyFont="1" applyNumberFormat="1">
      <alignment horizontal="center" readingOrder="0" vertical="bottom"/>
    </xf>
    <xf borderId="0" fillId="0" fontId="10" numFmtId="0" xfId="0" applyAlignment="1" applyFont="1">
      <alignment horizontal="center" readingOrder="0" vertical="bottom"/>
    </xf>
    <xf borderId="7" fillId="0" fontId="12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6" fillId="0" fontId="13" numFmtId="0" xfId="0" applyAlignment="1" applyBorder="1" applyFont="1">
      <alignment horizontal="center" vertical="bottom"/>
    </xf>
    <xf borderId="6" fillId="0" fontId="14" numFmtId="0" xfId="0" applyAlignment="1" applyBorder="1" applyFont="1">
      <alignment horizontal="center" vertical="bottom"/>
    </xf>
    <xf borderId="6" fillId="0" fontId="3" numFmtId="0" xfId="0" applyAlignment="1" applyBorder="1" applyFont="1">
      <alignment horizontal="center" vertical="bottom"/>
    </xf>
    <xf borderId="6" fillId="0" fontId="7" numFmtId="0" xfId="0" applyAlignment="1" applyBorder="1" applyFont="1">
      <alignment horizontal="center" vertical="bottom"/>
    </xf>
    <xf borderId="6" fillId="0" fontId="7" numFmtId="2" xfId="0" applyAlignment="1" applyBorder="1" applyFont="1" applyNumberFormat="1">
      <alignment horizontal="center" vertical="bottom"/>
    </xf>
    <xf borderId="6" fillId="0" fontId="3" numFmtId="2" xfId="0" applyAlignment="1" applyBorder="1" applyFont="1" applyNumberFormat="1">
      <alignment horizontal="center" vertical="bottom"/>
    </xf>
    <xf borderId="6" fillId="0" fontId="3" numFmtId="49" xfId="0" applyAlignment="1" applyBorder="1" applyFont="1" applyNumberFormat="1">
      <alignment horizontal="center" vertical="bottom"/>
    </xf>
    <xf borderId="8" fillId="0" fontId="3" numFmtId="3" xfId="0" applyAlignment="1" applyBorder="1" applyFont="1" applyNumberFormat="1">
      <alignment horizontal="right" vertical="bottom"/>
    </xf>
    <xf borderId="8" fillId="0" fontId="3" numFmtId="1" xfId="0" applyAlignment="1" applyBorder="1" applyFont="1" applyNumberFormat="1">
      <alignment horizontal="right" vertical="bottom"/>
    </xf>
    <xf borderId="8" fillId="0" fontId="7" numFmtId="49" xfId="0" applyAlignment="1" applyBorder="1" applyFont="1" applyNumberFormat="1">
      <alignment vertical="bottom"/>
    </xf>
    <xf borderId="8" fillId="0" fontId="7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center" readingOrder="0" vertical="bottom"/>
    </xf>
    <xf borderId="8" fillId="0" fontId="15" numFmtId="49" xfId="0" applyAlignment="1" applyBorder="1" applyFont="1" applyNumberFormat="1">
      <alignment horizontal="center" readingOrder="0" vertical="bottom"/>
    </xf>
    <xf borderId="8" fillId="0" fontId="7" numFmtId="3" xfId="0" applyAlignment="1" applyBorder="1" applyFont="1" applyNumberFormat="1">
      <alignment horizontal="center" readingOrder="0" vertical="bottom"/>
    </xf>
    <xf borderId="8" fillId="0" fontId="7" numFmtId="1" xfId="0" applyAlignment="1" applyBorder="1" applyFont="1" applyNumberFormat="1">
      <alignment horizontal="center" readingOrder="0" vertical="bottom"/>
    </xf>
    <xf borderId="8" fillId="0" fontId="7" numFmtId="2" xfId="0" applyAlignment="1" applyBorder="1" applyFont="1" applyNumberFormat="1">
      <alignment horizontal="right" readingOrder="0" vertical="bottom"/>
    </xf>
    <xf borderId="8" fillId="0" fontId="7" numFmtId="1" xfId="0" applyAlignment="1" applyBorder="1" applyFont="1" applyNumberFormat="1">
      <alignment horizontal="right" readingOrder="0" vertical="bottom"/>
    </xf>
    <xf borderId="8" fillId="0" fontId="3" numFmtId="1" xfId="0" applyAlignment="1" applyBorder="1" applyFont="1" applyNumberFormat="1">
      <alignment horizontal="right" readingOrder="0" vertical="bottom"/>
    </xf>
    <xf borderId="8" fillId="0" fontId="3" numFmtId="1" xfId="0" applyAlignment="1" applyBorder="1" applyFont="1" applyNumberFormat="1">
      <alignment horizontal="center" vertical="bottom"/>
    </xf>
    <xf borderId="0" fillId="0" fontId="7" numFmtId="2" xfId="0" applyAlignment="1" applyFont="1" applyNumberFormat="1">
      <alignment horizontal="right" vertical="bottom"/>
    </xf>
    <xf borderId="7" fillId="0" fontId="3" numFmtId="3" xfId="0" applyAlignment="1" applyBorder="1" applyFont="1" applyNumberFormat="1">
      <alignment horizontal="right" vertical="bottom"/>
    </xf>
    <xf borderId="7" fillId="0" fontId="3" numFmtId="1" xfId="0" applyAlignment="1" applyBorder="1" applyFont="1" applyNumberFormat="1">
      <alignment horizontal="right" vertical="bottom"/>
    </xf>
    <xf borderId="7" fillId="0" fontId="7" numFmtId="49" xfId="0" applyAlignment="1" applyBorder="1" applyFont="1" applyNumberFormat="1">
      <alignment vertical="bottom"/>
    </xf>
    <xf borderId="7" fillId="0" fontId="7" numFmtId="2" xfId="0" applyAlignment="1" applyBorder="1" applyFont="1" applyNumberFormat="1">
      <alignment horizontal="right" vertical="bottom"/>
    </xf>
    <xf borderId="6" fillId="2" fontId="14" numFmtId="0" xfId="0" applyAlignment="1" applyBorder="1" applyFill="1" applyFont="1">
      <alignment horizontal="center" vertical="bottom"/>
    </xf>
    <xf borderId="6" fillId="2" fontId="1" numFmtId="0" xfId="0" applyAlignment="1" applyBorder="1" applyFont="1">
      <alignment horizontal="center" vertical="bottom"/>
    </xf>
    <xf borderId="4" fillId="3" fontId="16" numFmtId="0" xfId="0" applyAlignment="1" applyBorder="1" applyFill="1" applyFont="1">
      <alignment horizontal="center" vertical="bottom"/>
    </xf>
    <xf borderId="4" fillId="0" fontId="13" numFmtId="0" xfId="0" applyAlignment="1" applyBorder="1" applyFont="1">
      <alignment horizontal="center" vertical="bottom"/>
    </xf>
    <xf borderId="8" fillId="0" fontId="17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readingOrder="0" shrinkToFit="0" vertical="bottom" wrapText="1"/>
    </xf>
    <xf borderId="1" fillId="0" fontId="3" numFmtId="164" xfId="0" applyAlignment="1" applyBorder="1" applyFont="1" applyNumberFormat="1">
      <alignment horizontal="center" readingOrder="0" vertical="bottom"/>
    </xf>
    <xf borderId="2" fillId="0" fontId="3" numFmtId="164" xfId="0" applyAlignment="1" applyBorder="1" applyFont="1" applyNumberFormat="1">
      <alignment horizontal="center" readingOrder="0" vertical="bottom"/>
    </xf>
    <xf borderId="0" fillId="0" fontId="7" numFmtId="0" xfId="0" applyAlignment="1" applyFont="1">
      <alignment horizontal="center" readingOrder="0" vertical="bottom"/>
    </xf>
    <xf borderId="6" fillId="0" fontId="9" numFmtId="0" xfId="0" applyAlignment="1" applyBorder="1" applyFont="1">
      <alignment vertical="bottom"/>
    </xf>
    <xf borderId="6" fillId="0" fontId="3" numFmtId="0" xfId="0" applyAlignment="1" applyBorder="1" applyFont="1">
      <alignment shrinkToFit="0" vertical="bottom" wrapText="1"/>
    </xf>
    <xf borderId="8" fillId="0" fontId="9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horizontal="center" shrinkToFit="0" vertical="bottom" wrapText="1"/>
    </xf>
    <xf borderId="8" fillId="0" fontId="17" numFmtId="0" xfId="0" applyAlignment="1" applyBorder="1" applyFont="1">
      <alignment horizontal="center" readingOrder="0" vertical="bottom"/>
    </xf>
    <xf borderId="8" fillId="0" fontId="9" numFmtId="0" xfId="0" applyAlignment="1" applyBorder="1" applyFont="1">
      <alignment horizontal="center" readingOrder="0" vertical="bottom"/>
    </xf>
    <xf borderId="5" fillId="0" fontId="3" numFmtId="0" xfId="0" applyAlignment="1" applyBorder="1" applyFont="1">
      <alignment vertical="bottom"/>
    </xf>
    <xf borderId="6" fillId="0" fontId="18" numFmtId="0" xfId="0" applyAlignment="1" applyBorder="1" applyFont="1">
      <alignment horizontal="center" shrinkToFit="0" vertical="bottom" wrapText="0"/>
    </xf>
    <xf borderId="6" fillId="0" fontId="18" numFmtId="0" xfId="0" applyAlignment="1" applyBorder="1" applyFont="1">
      <alignment horizontal="center" vertical="bottom"/>
    </xf>
    <xf borderId="6" fillId="0" fontId="18" numFmtId="10" xfId="0" applyAlignment="1" applyBorder="1" applyFont="1" applyNumberFormat="1">
      <alignment horizontal="center" vertical="bottom"/>
    </xf>
    <xf borderId="6" fillId="0" fontId="19" numFmtId="0" xfId="0" applyAlignment="1" applyBorder="1" applyFont="1">
      <alignment horizontal="center" vertical="bottom"/>
    </xf>
    <xf borderId="6" fillId="0" fontId="19" numFmtId="10" xfId="0" applyAlignment="1" applyBorder="1" applyFont="1" applyNumberFormat="1">
      <alignment horizontal="center" vertical="bottom"/>
    </xf>
    <xf borderId="6" fillId="0" fontId="19" numFmtId="3" xfId="0" applyAlignment="1" applyBorder="1" applyFont="1" applyNumberFormat="1">
      <alignment horizontal="center" vertical="bottom"/>
    </xf>
    <xf borderId="6" fillId="0" fontId="20" numFmtId="0" xfId="0" applyAlignment="1" applyBorder="1" applyFont="1">
      <alignment horizontal="right" vertical="bottom"/>
    </xf>
    <xf borderId="6" fillId="0" fontId="20" numFmtId="3" xfId="0" applyAlignment="1" applyBorder="1" applyFont="1" applyNumberFormat="1">
      <alignment horizontal="right" vertical="bottom"/>
    </xf>
    <xf borderId="6" fillId="0" fontId="21" numFmtId="0" xfId="0" applyAlignment="1" applyBorder="1" applyFont="1">
      <alignment horizontal="right" vertical="bottom"/>
    </xf>
    <xf borderId="6" fillId="0" fontId="20" numFmtId="0" xfId="0" applyAlignment="1" applyBorder="1" applyFont="1">
      <alignment horizontal="center" vertical="bottom"/>
    </xf>
    <xf borderId="6" fillId="0" fontId="22" numFmtId="0" xfId="0" applyAlignment="1" applyBorder="1" applyFont="1">
      <alignment readingOrder="0" vertical="bottom"/>
    </xf>
    <xf borderId="6" fillId="0" fontId="22" numFmtId="3" xfId="0" applyAlignment="1" applyBorder="1" applyFont="1" applyNumberFormat="1">
      <alignment vertical="bottom"/>
    </xf>
    <xf borderId="6" fillId="0" fontId="22" numFmtId="0" xfId="0" applyAlignment="1" applyBorder="1" applyFont="1">
      <alignment vertical="bottom"/>
    </xf>
    <xf borderId="8" fillId="0" fontId="3" numFmtId="3" xfId="0" applyAlignment="1" applyBorder="1" applyFont="1" applyNumberFormat="1">
      <alignment vertical="bottom"/>
    </xf>
    <xf borderId="7" fillId="0" fontId="1" numFmtId="0" xfId="0" applyAlignment="1" applyBorder="1" applyFont="1">
      <alignment horizontal="center" vertical="bottom"/>
    </xf>
    <xf borderId="6" fillId="0" fontId="13" numFmtId="0" xfId="0" applyAlignment="1" applyBorder="1" applyFont="1">
      <alignment horizontal="right" vertical="bottom"/>
    </xf>
    <xf borderId="6" fillId="0" fontId="14" numFmtId="0" xfId="0" applyAlignment="1" applyBorder="1" applyFont="1">
      <alignment horizontal="right" vertical="bottom"/>
    </xf>
    <xf borderId="6" fillId="0" fontId="3" numFmtId="0" xfId="0" applyAlignment="1" applyBorder="1" applyFont="1">
      <alignment horizontal="right" vertical="bottom"/>
    </xf>
    <xf borderId="6" fillId="0" fontId="6" numFmtId="10" xfId="0" applyAlignment="1" applyBorder="1" applyFont="1" applyNumberFormat="1">
      <alignment horizontal="center" vertical="bottom"/>
    </xf>
    <xf borderId="6" fillId="0" fontId="14" numFmtId="10" xfId="0" applyAlignment="1" applyBorder="1" applyFont="1" applyNumberFormat="1">
      <alignment horizontal="center" vertical="bottom"/>
    </xf>
    <xf borderId="6" fillId="0" fontId="14" numFmtId="3" xfId="0" applyAlignment="1" applyBorder="1" applyFont="1" applyNumberFormat="1">
      <alignment horizontal="center" vertical="bottom"/>
    </xf>
    <xf borderId="6" fillId="0" fontId="7" numFmtId="3" xfId="0" applyAlignment="1" applyBorder="1" applyFont="1" applyNumberFormat="1">
      <alignment horizontal="right" vertical="bottom"/>
    </xf>
    <xf borderId="6" fillId="0" fontId="7" numFmtId="0" xfId="0" applyAlignment="1" applyBorder="1" applyFont="1">
      <alignment horizontal="right" vertical="bottom"/>
    </xf>
    <xf borderId="6" fillId="0" fontId="3" numFmtId="2" xfId="0" applyAlignment="1" applyBorder="1" applyFont="1" applyNumberFormat="1">
      <alignment readingOrder="0" vertical="bottom"/>
    </xf>
    <xf borderId="6" fillId="0" fontId="3" numFmtId="3" xfId="0" applyAlignment="1" applyBorder="1" applyFont="1" applyNumberFormat="1">
      <alignment vertical="bottom"/>
    </xf>
    <xf borderId="6" fillId="0" fontId="23" numFmtId="3" xfId="0" applyAlignment="1" applyBorder="1" applyFont="1" applyNumberFormat="1">
      <alignment horizontal="right" vertical="bottom"/>
    </xf>
    <xf borderId="8" fillId="0" fontId="3" numFmtId="2" xfId="0" applyAlignment="1" applyBorder="1" applyFont="1" applyNumberFormat="1">
      <alignment readingOrder="0" vertical="bottom"/>
    </xf>
    <xf borderId="6" fillId="0" fontId="23" numFmtId="0" xfId="0" applyAlignment="1" applyBorder="1" applyFont="1">
      <alignment horizontal="right" vertical="bottom"/>
    </xf>
    <xf borderId="0" fillId="0" fontId="3" numFmtId="2" xfId="0" applyAlignment="1" applyFont="1" applyNumberFormat="1">
      <alignment vertical="bottom"/>
    </xf>
    <xf borderId="6" fillId="2" fontId="14" numFmtId="0" xfId="0" applyAlignment="1" applyBorder="1" applyFont="1">
      <alignment horizontal="right" vertical="bottom"/>
    </xf>
    <xf borderId="6" fillId="2" fontId="6" numFmtId="0" xfId="0" applyAlignment="1" applyBorder="1" applyFont="1">
      <alignment horizontal="center" vertical="bottom"/>
    </xf>
    <xf borderId="8" fillId="0" fontId="4" numFmtId="0" xfId="0" applyAlignment="1" applyBorder="1" applyFont="1">
      <alignment readingOrder="0"/>
    </xf>
    <xf borderId="0" fillId="0" fontId="3" numFmtId="1" xfId="0" applyAlignment="1" applyFont="1" applyNumberFormat="1">
      <alignment vertical="bottom"/>
    </xf>
    <xf borderId="4" fillId="0" fontId="3" numFmtId="1" xfId="0" applyAlignment="1" applyBorder="1" applyFont="1" applyNumberFormat="1">
      <alignment vertical="bottom"/>
    </xf>
    <xf borderId="6" fillId="0" fontId="3" numFmtId="1" xfId="0" applyAlignment="1" applyBorder="1" applyFont="1" applyNumberFormat="1">
      <alignment vertical="bottom"/>
    </xf>
    <xf borderId="8" fillId="0" fontId="3" numFmtId="164" xfId="0" applyAlignment="1" applyBorder="1" applyFont="1" applyNumberFormat="1">
      <alignment readingOrder="0" vertical="bottom"/>
    </xf>
    <xf borderId="0" fillId="0" fontId="3" numFmtId="164" xfId="0" applyAlignment="1" applyFont="1" applyNumberFormat="1">
      <alignment horizontal="center" readingOrder="0" vertical="bottom"/>
    </xf>
    <xf borderId="6" fillId="0" fontId="9" numFmtId="1" xfId="0" applyAlignment="1" applyBorder="1" applyFont="1" applyNumberFormat="1">
      <alignment horizontal="center" vertical="bottom"/>
    </xf>
    <xf borderId="6" fillId="0" fontId="3" numFmtId="1" xfId="0" applyAlignment="1" applyBorder="1" applyFont="1" applyNumberFormat="1">
      <alignment horizontal="center" shrinkToFit="0" vertical="bottom" wrapText="1"/>
    </xf>
    <xf borderId="3" fillId="0" fontId="9" numFmtId="0" xfId="0" applyAlignment="1" applyBorder="1" applyFont="1">
      <alignment horizontal="center" vertical="bottom"/>
    </xf>
    <xf borderId="6" fillId="0" fontId="24" numFmtId="0" xfId="0" applyAlignment="1" applyBorder="1" applyFont="1">
      <alignment horizontal="center" vertical="bottom"/>
    </xf>
    <xf borderId="6" fillId="0" fontId="3" numFmtId="0" xfId="0" applyAlignment="1" applyBorder="1" applyFont="1">
      <alignment readingOrder="0" vertical="bottom"/>
    </xf>
    <xf borderId="6" fillId="0" fontId="3" numFmtId="1" xfId="0" applyAlignment="1" applyBorder="1" applyFont="1" applyNumberFormat="1">
      <alignment readingOrder="0" vertical="bottom"/>
    </xf>
    <xf borderId="8" fillId="0" fontId="3" numFmtId="1" xfId="0" applyAlignment="1" applyBorder="1" applyFont="1" applyNumberFormat="1">
      <alignment vertical="bottom"/>
    </xf>
    <xf borderId="0" fillId="3" fontId="25" numFmtId="0" xfId="0" applyFont="1"/>
    <xf borderId="0" fillId="3" fontId="25" numFmtId="1" xfId="0" applyFont="1" applyNumberFormat="1"/>
    <xf borderId="0" fillId="3" fontId="25" numFmtId="2" xfId="0" applyFont="1" applyNumberFormat="1"/>
    <xf borderId="7" fillId="0" fontId="26" numFmtId="0" xfId="0" applyAlignment="1" applyBorder="1" applyFont="1">
      <alignment horizontal="center" vertical="bottom"/>
    </xf>
    <xf borderId="6" fillId="0" fontId="27" numFmtId="0" xfId="0" applyAlignment="1" applyBorder="1" applyFont="1">
      <alignment horizontal="center" vertical="bottom"/>
    </xf>
    <xf borderId="6" fillId="0" fontId="28" numFmtId="0" xfId="0" applyAlignment="1" applyBorder="1" applyFont="1">
      <alignment horizontal="center" vertical="bottom"/>
    </xf>
    <xf borderId="6" fillId="0" fontId="29" numFmtId="0" xfId="0" applyAlignment="1" applyBorder="1" applyFont="1">
      <alignment horizontal="center" vertical="bottom"/>
    </xf>
    <xf borderId="6" fillId="0" fontId="30" numFmtId="0" xfId="0" applyAlignment="1" applyBorder="1" applyFont="1">
      <alignment horizontal="center" vertical="bottom"/>
    </xf>
    <xf borderId="6" fillId="0" fontId="31" numFmtId="0" xfId="0" applyAlignment="1" applyBorder="1" applyFont="1">
      <alignment horizontal="center" vertical="bottom"/>
    </xf>
    <xf borderId="6" fillId="0" fontId="32" numFmtId="0" xfId="0" applyAlignment="1" applyBorder="1" applyFont="1">
      <alignment horizontal="center" vertical="bottom"/>
    </xf>
    <xf borderId="6" fillId="0" fontId="33" numFmtId="0" xfId="0" applyAlignment="1" applyBorder="1" applyFont="1">
      <alignment horizontal="center" vertical="bottom"/>
    </xf>
    <xf borderId="6" fillId="0" fontId="31" numFmtId="0" xfId="0" applyAlignment="1" applyBorder="1" applyFont="1">
      <alignment horizontal="right" vertical="bottom"/>
    </xf>
    <xf borderId="6" fillId="2" fontId="3" numFmtId="0" xfId="0" applyAlignment="1" applyBorder="1" applyFont="1">
      <alignment horizontal="right" vertical="bottom"/>
    </xf>
    <xf borderId="0" fillId="0" fontId="4" numFmtId="1" xfId="0" applyFont="1" applyNumberFormat="1"/>
    <xf borderId="1" fillId="0" fontId="3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horizontal="center" readingOrder="0"/>
    </xf>
    <xf borderId="11" fillId="0" fontId="3" numFmtId="0" xfId="0" applyAlignment="1" applyBorder="1" applyFont="1">
      <alignment vertical="bottom"/>
    </xf>
    <xf borderId="8" fillId="0" fontId="8" numFmtId="0" xfId="0" applyAlignment="1" applyBorder="1" applyFont="1">
      <alignment horizontal="center" vertical="bottom"/>
    </xf>
    <xf borderId="8" fillId="0" fontId="17" numFmtId="0" xfId="0" applyAlignment="1" applyBorder="1" applyFont="1">
      <alignment horizontal="center" vertical="bottom"/>
    </xf>
    <xf borderId="8" fillId="0" fontId="9" numFmtId="0" xfId="0" applyAlignment="1" applyBorder="1" applyFont="1">
      <alignment horizontal="center" vertical="bottom"/>
    </xf>
    <xf borderId="8" fillId="0" fontId="7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readingOrder="0" vertical="bottom"/>
    </xf>
    <xf borderId="0" fillId="3" fontId="25" numFmtId="0" xfId="0" applyFont="1"/>
    <xf borderId="6" fillId="0" fontId="23" numFmtId="0" xfId="0" applyAlignment="1" applyBorder="1" applyFont="1">
      <alignment horizontal="center" vertical="bottom"/>
    </xf>
    <xf borderId="6" fillId="0" fontId="23" numFmtId="2" xfId="0" applyAlignment="1" applyBorder="1" applyFont="1" applyNumberFormat="1">
      <alignment horizontal="center" vertical="bottom"/>
    </xf>
    <xf borderId="8" fillId="0" fontId="3" numFmtId="2" xfId="0" applyAlignment="1" applyBorder="1" applyFont="1" applyNumberFormat="1">
      <alignment vertical="bottom"/>
    </xf>
    <xf borderId="0" fillId="0" fontId="3" numFmtId="2" xfId="0" applyAlignment="1" applyFont="1" applyNumberFormat="1">
      <alignment readingOrder="0" vertical="bottom"/>
    </xf>
    <xf borderId="7" fillId="0" fontId="13" numFmtId="0" xfId="0" applyAlignment="1" applyBorder="1" applyFont="1">
      <alignment horizontal="right" vertical="bottom"/>
    </xf>
    <xf borderId="6" fillId="0" fontId="3" numFmtId="2" xfId="0" applyAlignment="1" applyBorder="1" applyFont="1" applyNumberFormat="1">
      <alignment horizontal="right" vertical="bottom"/>
    </xf>
    <xf borderId="6" fillId="0" fontId="3" numFmtId="2" xfId="0" applyAlignment="1" applyBorder="1" applyFont="1" applyNumberFormat="1">
      <alignment vertical="bottom"/>
    </xf>
    <xf borderId="6" fillId="2" fontId="13" numFmtId="0" xfId="0" applyAlignment="1" applyBorder="1" applyFont="1">
      <alignment horizontal="center" vertical="bottom"/>
    </xf>
    <xf borderId="6" fillId="2" fontId="7" numFmtId="0" xfId="0" applyAlignment="1" applyBorder="1" applyFont="1">
      <alignment horizontal="right" vertical="bottom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8" fillId="0" fontId="4" numFmtId="0" xfId="0" applyBorder="1" applyFont="1"/>
    <xf borderId="1" fillId="0" fontId="4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8" fillId="0" fontId="34" numFmtId="0" xfId="0" applyAlignment="1" applyBorder="1" applyFont="1">
      <alignment horizontal="center" readingOrder="0" vertical="bottom"/>
    </xf>
    <xf borderId="8" fillId="0" fontId="6" numFmtId="0" xfId="0" applyAlignment="1" applyBorder="1" applyFont="1">
      <alignment horizontal="center" vertical="bottom"/>
    </xf>
    <xf borderId="8" fillId="0" fontId="8" numFmtId="0" xfId="0" applyAlignment="1" applyBorder="1" applyFont="1">
      <alignment horizontal="center" shrinkToFit="0" vertical="bottom" wrapText="1"/>
    </xf>
    <xf borderId="8" fillId="0" fontId="12" numFmtId="0" xfId="0" applyAlignment="1" applyBorder="1" applyFont="1">
      <alignment horizontal="center" vertical="bottom"/>
    </xf>
    <xf borderId="7" fillId="0" fontId="3" numFmtId="0" xfId="0" applyAlignment="1" applyBorder="1" applyFont="1">
      <alignment horizontal="right" vertical="bottom"/>
    </xf>
    <xf borderId="8" fillId="0" fontId="4" numFmtId="1" xfId="0" applyBorder="1" applyFont="1" applyNumberFormat="1"/>
    <xf borderId="8" fillId="0" fontId="4" numFmtId="3" xfId="0" applyBorder="1" applyFont="1" applyNumberFormat="1"/>
    <xf borderId="8" fillId="0" fontId="4" numFmtId="2" xfId="0" applyBorder="1" applyFont="1" applyNumberFormat="1"/>
    <xf borderId="7" fillId="0" fontId="3" numFmtId="0" xfId="0" applyAlignment="1" applyBorder="1" applyFont="1">
      <alignment horizontal="right" vertical="bottom"/>
    </xf>
    <xf borderId="8" fillId="0" fontId="4" numFmtId="2" xfId="0" applyAlignment="1" applyBorder="1" applyFont="1" applyNumberFormat="1">
      <alignment readingOrder="0"/>
    </xf>
    <xf borderId="7" fillId="0" fontId="3" numFmtId="2" xfId="0" applyAlignment="1" applyBorder="1" applyFont="1" applyNumberFormat="1">
      <alignment horizontal="right" vertical="bottom"/>
    </xf>
    <xf borderId="7" fillId="0" fontId="10" numFmtId="2" xfId="0" applyAlignment="1" applyBorder="1" applyFont="1" applyNumberFormat="1">
      <alignment horizontal="right" vertical="bottom"/>
    </xf>
    <xf borderId="7" fillId="3" fontId="10" numFmtId="2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88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6"/>
      <c r="AW1" s="6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>
      <c r="A2" s="7" t="s">
        <v>1</v>
      </c>
      <c r="B2" s="8"/>
      <c r="C2" s="8"/>
      <c r="D2" s="8"/>
      <c r="E2" s="8"/>
      <c r="F2" s="8"/>
      <c r="G2" s="8"/>
      <c r="H2" s="9"/>
      <c r="I2" s="5"/>
      <c r="J2" s="5"/>
      <c r="K2" s="5"/>
      <c r="L2" s="5"/>
      <c r="M2" s="5"/>
      <c r="N2" s="5"/>
      <c r="O2" s="5"/>
      <c r="P2" s="5"/>
      <c r="Q2" s="10"/>
      <c r="R2" s="8"/>
      <c r="S2" s="8"/>
      <c r="T2" s="8"/>
      <c r="U2" s="8"/>
      <c r="V2" s="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1"/>
      <c r="AW2" s="11"/>
      <c r="AX2" s="5"/>
      <c r="AY2" s="5"/>
      <c r="AZ2" s="5"/>
      <c r="BA2" s="5"/>
      <c r="BB2" s="5"/>
      <c r="BC2" s="5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>
      <c r="A3" s="12" t="s">
        <v>2</v>
      </c>
      <c r="B3" s="13" t="s">
        <v>3</v>
      </c>
      <c r="C3" s="14" t="s">
        <v>4</v>
      </c>
      <c r="D3" s="8"/>
      <c r="E3" s="8"/>
      <c r="F3" s="8"/>
      <c r="G3" s="8"/>
      <c r="H3" s="9"/>
      <c r="I3" s="14" t="s">
        <v>5</v>
      </c>
      <c r="J3" s="8"/>
      <c r="K3" s="8"/>
      <c r="L3" s="8"/>
      <c r="M3" s="8"/>
      <c r="N3" s="9"/>
      <c r="O3" s="15"/>
      <c r="P3" s="15"/>
      <c r="Q3" s="14" t="s">
        <v>6</v>
      </c>
      <c r="R3" s="8"/>
      <c r="S3" s="8"/>
      <c r="T3" s="8"/>
      <c r="U3" s="8"/>
      <c r="V3" s="9"/>
      <c r="W3" s="15"/>
      <c r="X3" s="15"/>
      <c r="Y3" s="14" t="s">
        <v>7</v>
      </c>
      <c r="Z3" s="8"/>
      <c r="AA3" s="8"/>
      <c r="AB3" s="8"/>
      <c r="AC3" s="8"/>
      <c r="AD3" s="9"/>
      <c r="AE3" s="15"/>
      <c r="AF3" s="16" t="s">
        <v>8</v>
      </c>
      <c r="AG3" s="9"/>
      <c r="AH3" s="15"/>
      <c r="AI3" s="15"/>
      <c r="AJ3" s="17" t="s">
        <v>9</v>
      </c>
      <c r="AK3" s="9"/>
      <c r="AL3" s="15"/>
      <c r="AM3" s="15"/>
      <c r="AN3" s="17" t="s">
        <v>10</v>
      </c>
      <c r="AO3" s="9"/>
      <c r="AP3" s="15"/>
      <c r="AQ3" s="15"/>
      <c r="AR3" s="17" t="s">
        <v>11</v>
      </c>
      <c r="AS3" s="9"/>
      <c r="AT3" s="15"/>
      <c r="AU3" s="15"/>
      <c r="AV3" s="18" t="s">
        <v>12</v>
      </c>
      <c r="AW3" s="9"/>
      <c r="AX3" s="15"/>
      <c r="AY3" s="15"/>
      <c r="AZ3" s="17" t="s">
        <v>13</v>
      </c>
      <c r="BA3" s="9"/>
      <c r="BB3" s="15"/>
      <c r="BC3" s="15"/>
      <c r="BD3" s="19" t="s">
        <v>14</v>
      </c>
      <c r="BE3" s="20"/>
      <c r="BF3" s="21"/>
      <c r="BG3" s="21"/>
      <c r="BH3" s="22" t="s">
        <v>15</v>
      </c>
      <c r="BI3" s="21"/>
      <c r="BJ3" s="21"/>
      <c r="BK3" s="21"/>
      <c r="BL3" s="23"/>
      <c r="BM3" s="24" t="s">
        <v>4</v>
      </c>
      <c r="BN3" s="23"/>
      <c r="BO3" s="25"/>
      <c r="BP3" s="21"/>
      <c r="BQ3" s="22" t="s">
        <v>5</v>
      </c>
      <c r="BR3" s="21"/>
      <c r="BS3" s="21"/>
      <c r="BT3" s="22" t="s">
        <v>16</v>
      </c>
      <c r="BU3" s="21"/>
      <c r="BV3" s="21"/>
      <c r="BW3" s="21"/>
      <c r="BX3" s="22" t="s">
        <v>17</v>
      </c>
      <c r="BY3" s="21"/>
      <c r="BZ3" s="21"/>
      <c r="CA3" s="21"/>
      <c r="CB3" s="26" t="s">
        <v>18</v>
      </c>
      <c r="CD3" s="4"/>
      <c r="CE3" s="4"/>
    </row>
    <row r="4">
      <c r="A4" s="27"/>
      <c r="B4" s="15"/>
      <c r="C4" s="28" t="s">
        <v>19</v>
      </c>
      <c r="D4" s="28" t="s">
        <v>20</v>
      </c>
      <c r="E4" s="28" t="s">
        <v>21</v>
      </c>
      <c r="F4" s="28" t="s">
        <v>20</v>
      </c>
      <c r="G4" s="28" t="s">
        <v>22</v>
      </c>
      <c r="H4" s="28" t="s">
        <v>20</v>
      </c>
      <c r="I4" s="28" t="s">
        <v>19</v>
      </c>
      <c r="J4" s="13" t="s">
        <v>20</v>
      </c>
      <c r="K4" s="28" t="s">
        <v>21</v>
      </c>
      <c r="L4" s="28" t="s">
        <v>20</v>
      </c>
      <c r="M4" s="28" t="s">
        <v>23</v>
      </c>
      <c r="N4" s="29" t="s">
        <v>20</v>
      </c>
      <c r="O4" s="30" t="s">
        <v>24</v>
      </c>
      <c r="P4" s="30" t="s">
        <v>25</v>
      </c>
      <c r="Q4" s="28" t="s">
        <v>19</v>
      </c>
      <c r="R4" s="13" t="s">
        <v>20</v>
      </c>
      <c r="S4" s="28" t="s">
        <v>21</v>
      </c>
      <c r="T4" s="28" t="s">
        <v>20</v>
      </c>
      <c r="U4" s="28" t="s">
        <v>23</v>
      </c>
      <c r="V4" s="29" t="s">
        <v>20</v>
      </c>
      <c r="W4" s="30" t="s">
        <v>24</v>
      </c>
      <c r="X4" s="30" t="s">
        <v>25</v>
      </c>
      <c r="Y4" s="28" t="s">
        <v>19</v>
      </c>
      <c r="Z4" s="28" t="s">
        <v>20</v>
      </c>
      <c r="AA4" s="28" t="s">
        <v>21</v>
      </c>
      <c r="AB4" s="28" t="s">
        <v>20</v>
      </c>
      <c r="AC4" s="28" t="s">
        <v>23</v>
      </c>
      <c r="AD4" s="29" t="s">
        <v>20</v>
      </c>
      <c r="AE4" s="31" t="s">
        <v>26</v>
      </c>
      <c r="AF4" s="28" t="s">
        <v>19</v>
      </c>
      <c r="AG4" s="29" t="s">
        <v>21</v>
      </c>
      <c r="AH4" s="32" t="s">
        <v>26</v>
      </c>
      <c r="AI4" s="32" t="s">
        <v>25</v>
      </c>
      <c r="AJ4" s="28" t="s">
        <v>19</v>
      </c>
      <c r="AK4" s="29" t="s">
        <v>21</v>
      </c>
      <c r="AL4" s="32" t="s">
        <v>26</v>
      </c>
      <c r="AM4" s="32" t="s">
        <v>25</v>
      </c>
      <c r="AN4" s="28" t="s">
        <v>19</v>
      </c>
      <c r="AO4" s="29" t="s">
        <v>21</v>
      </c>
      <c r="AP4" s="32" t="s">
        <v>26</v>
      </c>
      <c r="AQ4" s="32" t="s">
        <v>25</v>
      </c>
      <c r="AR4" s="28" t="s">
        <v>19</v>
      </c>
      <c r="AS4" s="29" t="s">
        <v>21</v>
      </c>
      <c r="AT4" s="32" t="s">
        <v>26</v>
      </c>
      <c r="AU4" s="32" t="s">
        <v>25</v>
      </c>
      <c r="AV4" s="33" t="s">
        <v>19</v>
      </c>
      <c r="AW4" s="34" t="s">
        <v>21</v>
      </c>
      <c r="AX4" s="32" t="s">
        <v>26</v>
      </c>
      <c r="AY4" s="32" t="s">
        <v>25</v>
      </c>
      <c r="AZ4" s="28" t="s">
        <v>19</v>
      </c>
      <c r="BA4" s="29" t="s">
        <v>21</v>
      </c>
      <c r="BB4" s="32" t="s">
        <v>26</v>
      </c>
      <c r="BC4" s="32" t="s">
        <v>25</v>
      </c>
      <c r="BD4" s="35" t="s">
        <v>19</v>
      </c>
      <c r="BE4" s="35" t="s">
        <v>21</v>
      </c>
      <c r="BF4" s="36" t="s">
        <v>27</v>
      </c>
      <c r="BG4" s="36" t="s">
        <v>25</v>
      </c>
      <c r="BH4" s="37" t="s">
        <v>19</v>
      </c>
      <c r="BI4" s="37" t="s">
        <v>21</v>
      </c>
      <c r="BJ4" s="38" t="s">
        <v>27</v>
      </c>
      <c r="BK4" s="38" t="s">
        <v>25</v>
      </c>
      <c r="BL4" s="39" t="s">
        <v>19</v>
      </c>
      <c r="BM4" s="40" t="s">
        <v>21</v>
      </c>
      <c r="BN4" s="41" t="s">
        <v>27</v>
      </c>
      <c r="BO4" s="41" t="s">
        <v>25</v>
      </c>
      <c r="BP4" s="39" t="s">
        <v>19</v>
      </c>
      <c r="BQ4" s="40" t="s">
        <v>21</v>
      </c>
      <c r="BR4" s="41" t="s">
        <v>27</v>
      </c>
      <c r="BS4" s="41" t="s">
        <v>25</v>
      </c>
      <c r="BT4" s="39" t="s">
        <v>19</v>
      </c>
      <c r="BU4" s="39" t="s">
        <v>21</v>
      </c>
      <c r="BV4" s="42" t="s">
        <v>27</v>
      </c>
      <c r="BW4" s="42" t="s">
        <v>25</v>
      </c>
      <c r="BX4" s="39" t="s">
        <v>19</v>
      </c>
      <c r="BY4" s="39" t="s">
        <v>21</v>
      </c>
      <c r="BZ4" s="42" t="s">
        <v>27</v>
      </c>
      <c r="CA4" s="42" t="s">
        <v>25</v>
      </c>
      <c r="CB4" s="39" t="s">
        <v>19</v>
      </c>
      <c r="CC4" s="39" t="s">
        <v>21</v>
      </c>
      <c r="CD4" s="42" t="s">
        <v>27</v>
      </c>
      <c r="CE4" s="42" t="s">
        <v>25</v>
      </c>
    </row>
    <row r="5">
      <c r="A5" s="27"/>
      <c r="B5" s="28" t="s">
        <v>28</v>
      </c>
      <c r="C5" s="28">
        <v>14.0</v>
      </c>
      <c r="D5" s="28">
        <v>100.0</v>
      </c>
      <c r="E5" s="28">
        <v>19.0</v>
      </c>
      <c r="F5" s="28">
        <v>100.0</v>
      </c>
      <c r="G5" s="28">
        <v>33.0</v>
      </c>
      <c r="H5" s="28">
        <v>100.0</v>
      </c>
      <c r="I5" s="29">
        <v>15.0</v>
      </c>
      <c r="J5" s="29">
        <v>100.0</v>
      </c>
      <c r="K5" s="29">
        <v>18.0</v>
      </c>
      <c r="L5" s="29">
        <v>100.0</v>
      </c>
      <c r="M5" s="28">
        <v>33.0</v>
      </c>
      <c r="N5" s="29">
        <v>100.0</v>
      </c>
      <c r="O5" s="29">
        <f t="shared" ref="O5:O17" si="1">G5+M5</f>
        <v>66</v>
      </c>
      <c r="P5" s="29">
        <f t="shared" ref="P5:P17" si="2">O5/66*100</f>
        <v>100</v>
      </c>
      <c r="Q5" s="29">
        <v>5.0</v>
      </c>
      <c r="R5" s="29">
        <v>100.0</v>
      </c>
      <c r="S5" s="29">
        <v>9.0</v>
      </c>
      <c r="T5" s="29">
        <v>100.0</v>
      </c>
      <c r="U5" s="29">
        <v>14.0</v>
      </c>
      <c r="V5" s="29">
        <v>100.0</v>
      </c>
      <c r="W5" s="29">
        <f t="shared" ref="W5:W17" si="3">O5+U5</f>
        <v>80</v>
      </c>
      <c r="X5" s="29">
        <f t="shared" ref="X5:X40" si="4">W5/80*100</f>
        <v>100</v>
      </c>
      <c r="Y5" s="29">
        <v>21.0</v>
      </c>
      <c r="Z5" s="29">
        <v>100.0</v>
      </c>
      <c r="AA5" s="29">
        <v>20.0</v>
      </c>
      <c r="AB5" s="29">
        <v>100.0</v>
      </c>
      <c r="AC5" s="29">
        <v>41.0</v>
      </c>
      <c r="AD5" s="29">
        <v>100.0</v>
      </c>
      <c r="AE5" s="29">
        <f t="shared" ref="AE5:AE40" si="5">G5+M5+U5+AC5</f>
        <v>121</v>
      </c>
      <c r="AF5" s="43">
        <v>34.0</v>
      </c>
      <c r="AG5" s="43">
        <v>24.0</v>
      </c>
      <c r="AH5" s="43">
        <f t="shared" ref="AH5:AH40" si="6">AE5+AF5+AG5</f>
        <v>179</v>
      </c>
      <c r="AI5" s="43">
        <f t="shared" ref="AI5:AI40" si="7">AH5/179*100</f>
        <v>100</v>
      </c>
      <c r="AJ5" s="43">
        <v>25.0</v>
      </c>
      <c r="AK5" s="43">
        <v>20.0</v>
      </c>
      <c r="AL5" s="43">
        <f t="shared" ref="AL5:AL40" si="8">AH5+AJ5+AK5</f>
        <v>224</v>
      </c>
      <c r="AM5" s="43">
        <v>100.0</v>
      </c>
      <c r="AN5" s="43">
        <v>24.0</v>
      </c>
      <c r="AO5" s="43">
        <v>17.0</v>
      </c>
      <c r="AP5" s="43">
        <f t="shared" ref="AP5:AP40" si="9">AL5+AN5+AO5</f>
        <v>265</v>
      </c>
      <c r="AQ5" s="43">
        <v>100.0</v>
      </c>
      <c r="AR5" s="43">
        <v>25.0</v>
      </c>
      <c r="AS5" s="43">
        <v>19.0</v>
      </c>
      <c r="AT5" s="43">
        <f t="shared" ref="AT5:AT40" si="10">AP5+AR5+AS5</f>
        <v>309</v>
      </c>
      <c r="AU5" s="43">
        <v>100.0</v>
      </c>
      <c r="AV5" s="44" t="s">
        <v>29</v>
      </c>
      <c r="AW5" s="44" t="s">
        <v>30</v>
      </c>
      <c r="AX5" s="44">
        <f t="shared" ref="AX5:AX40" si="11">AT5+AV5+AW5</f>
        <v>365</v>
      </c>
      <c r="AY5" s="45">
        <v>100.0</v>
      </c>
      <c r="AZ5" s="46">
        <v>19.0</v>
      </c>
      <c r="BA5" s="46">
        <v>17.0</v>
      </c>
      <c r="BB5" s="46">
        <v>401.0</v>
      </c>
      <c r="BC5" s="46">
        <v>100.0</v>
      </c>
      <c r="BD5" s="46">
        <v>21.0</v>
      </c>
      <c r="BE5" s="46">
        <v>17.0</v>
      </c>
      <c r="BF5" s="47">
        <f t="shared" ref="BF5:BF40" si="12">BB5+BD5+BE5</f>
        <v>439</v>
      </c>
      <c r="BG5" s="46">
        <v>100.0</v>
      </c>
      <c r="BH5" s="47">
        <v>20.0</v>
      </c>
      <c r="BI5" s="47">
        <v>24.0</v>
      </c>
      <c r="BJ5" s="47">
        <f t="shared" ref="BJ5:BJ40" si="13">BF5+BI5+BH5</f>
        <v>483</v>
      </c>
      <c r="BK5" s="47">
        <v>100.0</v>
      </c>
      <c r="BL5" s="47">
        <v>21.0</v>
      </c>
      <c r="BM5" s="47">
        <v>15.0</v>
      </c>
      <c r="BN5" s="47">
        <f t="shared" ref="BN5:BN40" si="14">BJ5+BL5+BM5</f>
        <v>519</v>
      </c>
      <c r="BO5" s="47">
        <v>100.0</v>
      </c>
      <c r="BP5" s="47">
        <v>23.0</v>
      </c>
      <c r="BQ5" s="47">
        <v>18.0</v>
      </c>
      <c r="BR5" s="47">
        <v>560.0</v>
      </c>
      <c r="BS5" s="47">
        <v>100.0</v>
      </c>
      <c r="BT5" s="47">
        <v>24.0</v>
      </c>
      <c r="BU5" s="47">
        <v>13.0</v>
      </c>
      <c r="BV5" s="47">
        <v>597.0</v>
      </c>
      <c r="BW5" s="47">
        <v>100.0</v>
      </c>
      <c r="BX5" s="47">
        <v>2.0</v>
      </c>
      <c r="BY5" s="47">
        <v>4.0</v>
      </c>
      <c r="BZ5" s="47">
        <v>603.0</v>
      </c>
      <c r="CA5" s="47">
        <v>100.0</v>
      </c>
      <c r="CB5" s="48">
        <f t="shared" ref="CB5:CB40" si="15">C5+I5+Q5+Y5+AF5+AJ5+AN5+AR5+AV5+AZ5+BD5+BH5+BL5+BP5+BT5+BX5</f>
        <v>315</v>
      </c>
      <c r="CC5" s="48">
        <f t="shared" ref="CC5:CC40" si="16">E5+K5+S5+AA5+AG5+AK5+AO5+AS5+AW5+BA5+BE5+BI5+BM5+BQ5+BU5+BY5</f>
        <v>288</v>
      </c>
      <c r="CD5" s="49"/>
      <c r="CE5" s="49"/>
    </row>
    <row r="6">
      <c r="A6" s="50">
        <v>1.0</v>
      </c>
      <c r="B6" s="51" t="s">
        <v>31</v>
      </c>
      <c r="C6" s="52">
        <v>14.0</v>
      </c>
      <c r="D6" s="52">
        <v>100.0</v>
      </c>
      <c r="E6" s="52">
        <v>19.0</v>
      </c>
      <c r="F6" s="52">
        <v>100.0</v>
      </c>
      <c r="G6" s="52">
        <v>33.0</v>
      </c>
      <c r="H6" s="52">
        <v>100.0</v>
      </c>
      <c r="I6" s="53">
        <v>15.0</v>
      </c>
      <c r="J6" s="53">
        <v>100.0</v>
      </c>
      <c r="K6" s="53">
        <v>18.0</v>
      </c>
      <c r="L6" s="53">
        <v>100.0</v>
      </c>
      <c r="M6" s="13">
        <v>33.0</v>
      </c>
      <c r="N6" s="54">
        <v>100.0</v>
      </c>
      <c r="O6" s="54">
        <f t="shared" si="1"/>
        <v>66</v>
      </c>
      <c r="P6" s="54">
        <f t="shared" si="2"/>
        <v>100</v>
      </c>
      <c r="Q6" s="53">
        <v>5.0</v>
      </c>
      <c r="R6" s="53">
        <v>100.0</v>
      </c>
      <c r="S6" s="53">
        <v>9.0</v>
      </c>
      <c r="T6" s="53">
        <v>100.0</v>
      </c>
      <c r="U6" s="53">
        <v>14.0</v>
      </c>
      <c r="V6" s="53">
        <v>100.0</v>
      </c>
      <c r="W6" s="54">
        <f t="shared" si="3"/>
        <v>80</v>
      </c>
      <c r="X6" s="54">
        <f t="shared" si="4"/>
        <v>100</v>
      </c>
      <c r="Y6" s="53">
        <v>19.0</v>
      </c>
      <c r="Z6" s="53">
        <v>90.0</v>
      </c>
      <c r="AA6" s="53">
        <v>16.0</v>
      </c>
      <c r="AB6" s="53">
        <v>80.0</v>
      </c>
      <c r="AC6" s="53">
        <v>35.0</v>
      </c>
      <c r="AD6" s="53">
        <v>85.0</v>
      </c>
      <c r="AE6" s="54">
        <f t="shared" si="5"/>
        <v>115</v>
      </c>
      <c r="AF6" s="55">
        <v>34.0</v>
      </c>
      <c r="AG6" s="55">
        <v>24.0</v>
      </c>
      <c r="AH6" s="56">
        <f t="shared" si="6"/>
        <v>173</v>
      </c>
      <c r="AI6" s="57">
        <f t="shared" si="7"/>
        <v>96.64804469</v>
      </c>
      <c r="AJ6" s="55">
        <v>21.0</v>
      </c>
      <c r="AK6" s="55">
        <v>20.0</v>
      </c>
      <c r="AL6" s="56">
        <f t="shared" si="8"/>
        <v>214</v>
      </c>
      <c r="AM6" s="58">
        <f t="shared" ref="AM6:AM40" si="17">(AL6*AM5)/AL5</f>
        <v>95.53571429</v>
      </c>
      <c r="AN6" s="55">
        <v>22.0</v>
      </c>
      <c r="AO6" s="55">
        <v>17.0</v>
      </c>
      <c r="AP6" s="56">
        <f t="shared" si="9"/>
        <v>253</v>
      </c>
      <c r="AQ6" s="56">
        <f t="shared" ref="AQ6:AQ40" si="18">(AP6*AQ5)/AP5</f>
        <v>95.47169811</v>
      </c>
      <c r="AR6" s="55">
        <v>25.0</v>
      </c>
      <c r="AS6" s="55">
        <v>19.0</v>
      </c>
      <c r="AT6" s="56">
        <f t="shared" si="10"/>
        <v>297</v>
      </c>
      <c r="AU6" s="56">
        <f t="shared" ref="AU6:AU40" si="19">(AT6*AU5)/AT5</f>
        <v>96.11650485</v>
      </c>
      <c r="AV6" s="59" t="s">
        <v>32</v>
      </c>
      <c r="AW6" s="59" t="s">
        <v>30</v>
      </c>
      <c r="AX6" s="59">
        <f t="shared" si="11"/>
        <v>352</v>
      </c>
      <c r="AY6" s="55">
        <f t="shared" ref="AY6:AY40" si="20">(AX6*AY5)/AX5</f>
        <v>96.43835616</v>
      </c>
      <c r="AZ6" s="60">
        <v>19.0</v>
      </c>
      <c r="BA6" s="61">
        <v>17.0</v>
      </c>
      <c r="BB6" s="62">
        <f t="shared" ref="BB6:BB40" si="21">AX6+AZ6+BA6</f>
        <v>388</v>
      </c>
      <c r="BC6" s="63">
        <f t="shared" ref="BC6:BC40" si="22">(BB6*BC5)/BB5</f>
        <v>96.75810474</v>
      </c>
      <c r="BD6" s="64">
        <v>21.0</v>
      </c>
      <c r="BE6" s="64">
        <v>17.0</v>
      </c>
      <c r="BF6" s="65">
        <f t="shared" si="12"/>
        <v>426</v>
      </c>
      <c r="BG6" s="63">
        <f t="shared" ref="BG6:BG40" si="23">(BF6*BG5)/BF5</f>
        <v>97.03872437</v>
      </c>
      <c r="BH6" s="66">
        <v>20.0</v>
      </c>
      <c r="BI6" s="67">
        <v>24.0</v>
      </c>
      <c r="BJ6" s="65">
        <f t="shared" si="13"/>
        <v>470</v>
      </c>
      <c r="BK6" s="68">
        <f t="shared" ref="BK6:BK40" si="24">(BJ6*BK5)/BJ5</f>
        <v>97.30848861</v>
      </c>
      <c r="BL6" s="69">
        <v>21.0</v>
      </c>
      <c r="BM6" s="69">
        <v>15.0</v>
      </c>
      <c r="BN6" s="65">
        <f t="shared" si="14"/>
        <v>506</v>
      </c>
      <c r="BO6" s="63">
        <f t="shared" ref="BO6:BO40" si="25">(BN6*BO5)/BN5</f>
        <v>97.49518304</v>
      </c>
      <c r="BP6" s="70">
        <v>18.0</v>
      </c>
      <c r="BQ6" s="69">
        <v>17.0</v>
      </c>
      <c r="BR6" s="71">
        <f t="shared" ref="BR6:BR40" si="26">SUM(BN6+BP6+BQ6)</f>
        <v>541</v>
      </c>
      <c r="BS6" s="63">
        <f>(BR6*BS5)/BR5</f>
        <v>96.60714286</v>
      </c>
      <c r="BT6" s="69">
        <v>23.0</v>
      </c>
      <c r="BU6" s="69">
        <v>15.0</v>
      </c>
      <c r="BV6" s="71">
        <f t="shared" ref="BV6:BV40" si="27">SUM(BR6+BT6+BU6)</f>
        <v>579</v>
      </c>
      <c r="BW6" s="63">
        <f t="shared" ref="BW6:BW40" si="28">(BV6*BW5)/BV5</f>
        <v>96.98492462</v>
      </c>
      <c r="BX6" s="69">
        <v>2.0</v>
      </c>
      <c r="BY6" s="69">
        <v>4.0</v>
      </c>
      <c r="BZ6" s="71">
        <f t="shared" ref="BZ6:BZ40" si="29">SUM(BV6+BX6+BY6)</f>
        <v>585</v>
      </c>
      <c r="CA6" s="63">
        <f t="shared" ref="CA6:CA40" si="30">(BZ6*CA5)/BZ5</f>
        <v>97.01492537</v>
      </c>
      <c r="CB6" s="48">
        <f t="shared" si="15"/>
        <v>300</v>
      </c>
      <c r="CC6" s="48">
        <f t="shared" si="16"/>
        <v>285</v>
      </c>
      <c r="CD6" s="72"/>
      <c r="CE6" s="72"/>
    </row>
    <row r="7">
      <c r="A7" s="50">
        <v>2.0</v>
      </c>
      <c r="B7" s="51" t="s">
        <v>33</v>
      </c>
      <c r="C7" s="52">
        <v>14.0</v>
      </c>
      <c r="D7" s="52">
        <v>100.0</v>
      </c>
      <c r="E7" s="52">
        <v>19.0</v>
      </c>
      <c r="F7" s="52">
        <v>100.0</v>
      </c>
      <c r="G7" s="52">
        <v>33.0</v>
      </c>
      <c r="H7" s="52">
        <v>100.0</v>
      </c>
      <c r="I7" s="53">
        <v>13.0</v>
      </c>
      <c r="J7" s="53">
        <v>87.0</v>
      </c>
      <c r="K7" s="53">
        <v>15.0</v>
      </c>
      <c r="L7" s="53">
        <v>83.33</v>
      </c>
      <c r="M7" s="13">
        <v>28.0</v>
      </c>
      <c r="N7" s="54">
        <v>84.85</v>
      </c>
      <c r="O7" s="54">
        <f t="shared" si="1"/>
        <v>61</v>
      </c>
      <c r="P7" s="54">
        <f t="shared" si="2"/>
        <v>92.42424242</v>
      </c>
      <c r="Q7" s="53">
        <v>5.0</v>
      </c>
      <c r="R7" s="53">
        <v>100.0</v>
      </c>
      <c r="S7" s="53">
        <v>9.0</v>
      </c>
      <c r="T7" s="53">
        <v>100.0</v>
      </c>
      <c r="U7" s="53">
        <v>14.0</v>
      </c>
      <c r="V7" s="53">
        <v>100.0</v>
      </c>
      <c r="W7" s="54">
        <f t="shared" si="3"/>
        <v>75</v>
      </c>
      <c r="X7" s="54">
        <f t="shared" si="4"/>
        <v>93.75</v>
      </c>
      <c r="Y7" s="53">
        <v>21.0</v>
      </c>
      <c r="Z7" s="53">
        <v>100.0</v>
      </c>
      <c r="AA7" s="53">
        <v>20.0</v>
      </c>
      <c r="AB7" s="53">
        <v>100.0</v>
      </c>
      <c r="AC7" s="53">
        <v>41.0</v>
      </c>
      <c r="AD7" s="53">
        <v>100.0</v>
      </c>
      <c r="AE7" s="54">
        <f t="shared" si="5"/>
        <v>116</v>
      </c>
      <c r="AF7" s="55">
        <v>32.0</v>
      </c>
      <c r="AG7" s="55">
        <v>23.0</v>
      </c>
      <c r="AH7" s="56">
        <f t="shared" si="6"/>
        <v>171</v>
      </c>
      <c r="AI7" s="57">
        <f t="shared" si="7"/>
        <v>95.53072626</v>
      </c>
      <c r="AJ7" s="55">
        <v>21.0</v>
      </c>
      <c r="AK7" s="55">
        <v>18.0</v>
      </c>
      <c r="AL7" s="56">
        <f t="shared" si="8"/>
        <v>210</v>
      </c>
      <c r="AM7" s="58">
        <f t="shared" si="17"/>
        <v>93.75</v>
      </c>
      <c r="AN7" s="55">
        <v>21.0</v>
      </c>
      <c r="AO7" s="55">
        <v>13.0</v>
      </c>
      <c r="AP7" s="56">
        <f t="shared" si="9"/>
        <v>244</v>
      </c>
      <c r="AQ7" s="56">
        <f t="shared" si="18"/>
        <v>92.0754717</v>
      </c>
      <c r="AR7" s="55">
        <v>25.0</v>
      </c>
      <c r="AS7" s="55">
        <v>19.0</v>
      </c>
      <c r="AT7" s="56">
        <f t="shared" si="10"/>
        <v>288</v>
      </c>
      <c r="AU7" s="56">
        <f t="shared" si="19"/>
        <v>93.2038835</v>
      </c>
      <c r="AV7" s="59" t="s">
        <v>34</v>
      </c>
      <c r="AW7" s="59" t="s">
        <v>35</v>
      </c>
      <c r="AX7" s="59">
        <f t="shared" si="11"/>
        <v>338</v>
      </c>
      <c r="AY7" s="55">
        <f t="shared" si="20"/>
        <v>92.60273973</v>
      </c>
      <c r="AZ7" s="73">
        <v>18.0</v>
      </c>
      <c r="BA7" s="74">
        <v>17.0</v>
      </c>
      <c r="BB7" s="75">
        <f t="shared" si="21"/>
        <v>373</v>
      </c>
      <c r="BC7" s="76">
        <f t="shared" si="22"/>
        <v>93.01745636</v>
      </c>
      <c r="BD7" s="64">
        <v>16.0</v>
      </c>
      <c r="BE7" s="64">
        <v>16.0</v>
      </c>
      <c r="BF7" s="65">
        <f t="shared" si="12"/>
        <v>405</v>
      </c>
      <c r="BG7" s="63">
        <f t="shared" si="23"/>
        <v>92.25512528</v>
      </c>
      <c r="BH7" s="66">
        <v>19.0</v>
      </c>
      <c r="BI7" s="67">
        <v>18.0</v>
      </c>
      <c r="BJ7" s="65">
        <f t="shared" si="13"/>
        <v>442</v>
      </c>
      <c r="BK7" s="68">
        <f t="shared" si="24"/>
        <v>91.51138716</v>
      </c>
      <c r="BL7" s="69">
        <v>19.0</v>
      </c>
      <c r="BM7" s="69">
        <v>11.0</v>
      </c>
      <c r="BN7" s="65">
        <f t="shared" si="14"/>
        <v>472</v>
      </c>
      <c r="BO7" s="63">
        <f t="shared" si="25"/>
        <v>90.94412331</v>
      </c>
      <c r="BP7" s="69">
        <v>13.0</v>
      </c>
      <c r="BQ7" s="69">
        <v>14.0</v>
      </c>
      <c r="BR7" s="71">
        <f t="shared" si="26"/>
        <v>499</v>
      </c>
      <c r="BS7" s="63">
        <f>(BR7*BS5)/BR5</f>
        <v>89.10714286</v>
      </c>
      <c r="BT7" s="69">
        <v>23.0</v>
      </c>
      <c r="BU7" s="69">
        <v>10.0</v>
      </c>
      <c r="BV7" s="71">
        <f t="shared" si="27"/>
        <v>532</v>
      </c>
      <c r="BW7" s="63">
        <f t="shared" si="28"/>
        <v>89.11222781</v>
      </c>
      <c r="BX7" s="69">
        <v>2.0</v>
      </c>
      <c r="BY7" s="69">
        <v>4.0</v>
      </c>
      <c r="BZ7" s="71">
        <f t="shared" si="29"/>
        <v>538</v>
      </c>
      <c r="CA7" s="63">
        <f t="shared" si="30"/>
        <v>89.22056385</v>
      </c>
      <c r="CB7" s="48">
        <f t="shared" si="15"/>
        <v>282</v>
      </c>
      <c r="CC7" s="48">
        <f t="shared" si="16"/>
        <v>256</v>
      </c>
      <c r="CD7" s="72"/>
      <c r="CE7" s="72"/>
    </row>
    <row r="8">
      <c r="A8" s="50">
        <v>3.0</v>
      </c>
      <c r="B8" s="51" t="s">
        <v>36</v>
      </c>
      <c r="C8" s="52">
        <v>14.0</v>
      </c>
      <c r="D8" s="52">
        <v>100.0</v>
      </c>
      <c r="E8" s="52">
        <v>19.0</v>
      </c>
      <c r="F8" s="52">
        <v>100.0</v>
      </c>
      <c r="G8" s="52">
        <v>33.0</v>
      </c>
      <c r="H8" s="52">
        <v>100.0</v>
      </c>
      <c r="I8" s="53">
        <v>14.0</v>
      </c>
      <c r="J8" s="53">
        <v>93.0</v>
      </c>
      <c r="K8" s="53">
        <v>17.0</v>
      </c>
      <c r="L8" s="53">
        <v>94.44</v>
      </c>
      <c r="M8" s="13">
        <v>31.0</v>
      </c>
      <c r="N8" s="54">
        <v>93.94</v>
      </c>
      <c r="O8" s="54">
        <f t="shared" si="1"/>
        <v>64</v>
      </c>
      <c r="P8" s="54">
        <f t="shared" si="2"/>
        <v>96.96969697</v>
      </c>
      <c r="Q8" s="53">
        <v>1.0</v>
      </c>
      <c r="R8" s="53">
        <v>20.0</v>
      </c>
      <c r="S8" s="53">
        <v>5.0</v>
      </c>
      <c r="T8" s="53">
        <v>55.56</v>
      </c>
      <c r="U8" s="53">
        <v>6.0</v>
      </c>
      <c r="V8" s="53">
        <v>42.9</v>
      </c>
      <c r="W8" s="54">
        <f t="shared" si="3"/>
        <v>70</v>
      </c>
      <c r="X8" s="54">
        <f t="shared" si="4"/>
        <v>87.5</v>
      </c>
      <c r="Y8" s="53">
        <v>21.0</v>
      </c>
      <c r="Z8" s="53">
        <v>100.0</v>
      </c>
      <c r="AA8" s="53">
        <v>20.0</v>
      </c>
      <c r="AB8" s="53">
        <v>100.0</v>
      </c>
      <c r="AC8" s="53">
        <v>41.0</v>
      </c>
      <c r="AD8" s="53">
        <v>100.0</v>
      </c>
      <c r="AE8" s="54">
        <f t="shared" si="5"/>
        <v>111</v>
      </c>
      <c r="AF8" s="55">
        <v>34.0</v>
      </c>
      <c r="AG8" s="55">
        <v>24.0</v>
      </c>
      <c r="AH8" s="56">
        <f t="shared" si="6"/>
        <v>169</v>
      </c>
      <c r="AI8" s="57">
        <f t="shared" si="7"/>
        <v>94.41340782</v>
      </c>
      <c r="AJ8" s="55">
        <v>22.0</v>
      </c>
      <c r="AK8" s="55">
        <v>16.0</v>
      </c>
      <c r="AL8" s="56">
        <f t="shared" si="8"/>
        <v>207</v>
      </c>
      <c r="AM8" s="58">
        <f t="shared" si="17"/>
        <v>92.41071429</v>
      </c>
      <c r="AN8" s="55">
        <v>19.0</v>
      </c>
      <c r="AO8" s="55">
        <v>13.0</v>
      </c>
      <c r="AP8" s="56">
        <f t="shared" si="9"/>
        <v>239</v>
      </c>
      <c r="AQ8" s="56">
        <f t="shared" si="18"/>
        <v>90.18867925</v>
      </c>
      <c r="AR8" s="55">
        <v>25.0</v>
      </c>
      <c r="AS8" s="55">
        <v>19.0</v>
      </c>
      <c r="AT8" s="56">
        <f t="shared" si="10"/>
        <v>283</v>
      </c>
      <c r="AU8" s="56">
        <f t="shared" si="19"/>
        <v>91.58576052</v>
      </c>
      <c r="AV8" s="59" t="s">
        <v>37</v>
      </c>
      <c r="AW8" s="59" t="s">
        <v>38</v>
      </c>
      <c r="AX8" s="59">
        <f t="shared" si="11"/>
        <v>330</v>
      </c>
      <c r="AY8" s="55">
        <f t="shared" si="20"/>
        <v>90.4109589</v>
      </c>
      <c r="AZ8" s="73">
        <v>19.0</v>
      </c>
      <c r="BA8" s="74">
        <v>17.0</v>
      </c>
      <c r="BB8" s="75">
        <f t="shared" si="21"/>
        <v>366</v>
      </c>
      <c r="BC8" s="76">
        <f t="shared" si="22"/>
        <v>91.27182045</v>
      </c>
      <c r="BD8" s="64">
        <v>12.0</v>
      </c>
      <c r="BE8" s="64">
        <v>15.0</v>
      </c>
      <c r="BF8" s="65">
        <f t="shared" si="12"/>
        <v>393</v>
      </c>
      <c r="BG8" s="63">
        <f t="shared" si="23"/>
        <v>89.52164009</v>
      </c>
      <c r="BH8" s="66">
        <v>20.0</v>
      </c>
      <c r="BI8" s="67">
        <v>24.0</v>
      </c>
      <c r="BJ8" s="65">
        <f t="shared" si="13"/>
        <v>437</v>
      </c>
      <c r="BK8" s="68">
        <f t="shared" si="24"/>
        <v>90.47619048</v>
      </c>
      <c r="BL8" s="69">
        <v>16.0</v>
      </c>
      <c r="BM8" s="69">
        <v>15.0</v>
      </c>
      <c r="BN8" s="65">
        <f t="shared" si="14"/>
        <v>468</v>
      </c>
      <c r="BO8" s="63">
        <f t="shared" si="25"/>
        <v>90.1734104</v>
      </c>
      <c r="BP8" s="69">
        <v>14.0</v>
      </c>
      <c r="BQ8" s="69">
        <v>14.0</v>
      </c>
      <c r="BR8" s="71">
        <f t="shared" si="26"/>
        <v>496</v>
      </c>
      <c r="BS8" s="63">
        <f>(BR8*BS7)/BR7</f>
        <v>88.57142857</v>
      </c>
      <c r="BT8" s="69">
        <v>22.0</v>
      </c>
      <c r="BU8" s="69">
        <v>13.0</v>
      </c>
      <c r="BV8" s="71">
        <f t="shared" si="27"/>
        <v>531</v>
      </c>
      <c r="BW8" s="63">
        <f t="shared" si="28"/>
        <v>88.94472362</v>
      </c>
      <c r="BX8" s="69">
        <v>2.0</v>
      </c>
      <c r="BY8" s="69">
        <v>4.0</v>
      </c>
      <c r="BZ8" s="71">
        <f t="shared" si="29"/>
        <v>537</v>
      </c>
      <c r="CA8" s="63">
        <f t="shared" si="30"/>
        <v>89.05472637</v>
      </c>
      <c r="CB8" s="48">
        <f t="shared" si="15"/>
        <v>274</v>
      </c>
      <c r="CC8" s="48">
        <f t="shared" si="16"/>
        <v>263</v>
      </c>
      <c r="CD8" s="72"/>
      <c r="CE8" s="72"/>
    </row>
    <row r="9">
      <c r="A9" s="50">
        <v>4.0</v>
      </c>
      <c r="B9" s="51" t="s">
        <v>39</v>
      </c>
      <c r="C9" s="52">
        <v>12.0</v>
      </c>
      <c r="D9" s="52">
        <v>85.71</v>
      </c>
      <c r="E9" s="52">
        <v>16.0</v>
      </c>
      <c r="F9" s="52">
        <v>84.21</v>
      </c>
      <c r="G9" s="52">
        <v>28.0</v>
      </c>
      <c r="H9" s="52">
        <v>84.85</v>
      </c>
      <c r="I9" s="53">
        <v>13.0</v>
      </c>
      <c r="J9" s="53">
        <v>87.0</v>
      </c>
      <c r="K9" s="53">
        <v>15.0</v>
      </c>
      <c r="L9" s="53">
        <v>83.33</v>
      </c>
      <c r="M9" s="13">
        <v>28.0</v>
      </c>
      <c r="N9" s="54">
        <v>84.85</v>
      </c>
      <c r="O9" s="54">
        <f t="shared" si="1"/>
        <v>56</v>
      </c>
      <c r="P9" s="54">
        <f t="shared" si="2"/>
        <v>84.84848485</v>
      </c>
      <c r="Q9" s="53">
        <v>4.0</v>
      </c>
      <c r="R9" s="53">
        <v>80.0</v>
      </c>
      <c r="S9" s="53">
        <v>9.0</v>
      </c>
      <c r="T9" s="53">
        <v>100.0</v>
      </c>
      <c r="U9" s="53">
        <v>13.0</v>
      </c>
      <c r="V9" s="53">
        <v>92.9</v>
      </c>
      <c r="W9" s="54">
        <f t="shared" si="3"/>
        <v>69</v>
      </c>
      <c r="X9" s="54">
        <f t="shared" si="4"/>
        <v>86.25</v>
      </c>
      <c r="Y9" s="53">
        <v>21.0</v>
      </c>
      <c r="Z9" s="53">
        <v>100.0</v>
      </c>
      <c r="AA9" s="53">
        <v>20.0</v>
      </c>
      <c r="AB9" s="53">
        <v>100.0</v>
      </c>
      <c r="AC9" s="53">
        <v>41.0</v>
      </c>
      <c r="AD9" s="53">
        <v>100.0</v>
      </c>
      <c r="AE9" s="54">
        <f t="shared" si="5"/>
        <v>110</v>
      </c>
      <c r="AF9" s="55">
        <v>32.0</v>
      </c>
      <c r="AG9" s="55">
        <v>24.0</v>
      </c>
      <c r="AH9" s="56">
        <f t="shared" si="6"/>
        <v>166</v>
      </c>
      <c r="AI9" s="57">
        <f t="shared" si="7"/>
        <v>92.73743017</v>
      </c>
      <c r="AJ9" s="55">
        <v>25.0</v>
      </c>
      <c r="AK9" s="55">
        <v>18.0</v>
      </c>
      <c r="AL9" s="56">
        <f t="shared" si="8"/>
        <v>209</v>
      </c>
      <c r="AM9" s="58">
        <f t="shared" si="17"/>
        <v>93.30357143</v>
      </c>
      <c r="AN9" s="55">
        <v>20.0</v>
      </c>
      <c r="AO9" s="55">
        <v>17.0</v>
      </c>
      <c r="AP9" s="56">
        <f t="shared" si="9"/>
        <v>246</v>
      </c>
      <c r="AQ9" s="56">
        <f t="shared" si="18"/>
        <v>92.83018868</v>
      </c>
      <c r="AR9" s="55">
        <v>25.0</v>
      </c>
      <c r="AS9" s="55">
        <v>19.0</v>
      </c>
      <c r="AT9" s="56">
        <f t="shared" si="10"/>
        <v>290</v>
      </c>
      <c r="AU9" s="56">
        <f t="shared" si="19"/>
        <v>93.85113269</v>
      </c>
      <c r="AV9" s="59" t="s">
        <v>32</v>
      </c>
      <c r="AW9" s="59" t="s">
        <v>35</v>
      </c>
      <c r="AX9" s="59">
        <f t="shared" si="11"/>
        <v>341</v>
      </c>
      <c r="AY9" s="55">
        <f t="shared" si="20"/>
        <v>93.42465753</v>
      </c>
      <c r="AZ9" s="73">
        <v>15.0</v>
      </c>
      <c r="BA9" s="74">
        <v>13.0</v>
      </c>
      <c r="BB9" s="75">
        <f t="shared" si="21"/>
        <v>369</v>
      </c>
      <c r="BC9" s="76">
        <f t="shared" si="22"/>
        <v>92.01995012</v>
      </c>
      <c r="BD9" s="64">
        <v>19.0</v>
      </c>
      <c r="BE9" s="64">
        <v>14.0</v>
      </c>
      <c r="BF9" s="65">
        <f t="shared" si="12"/>
        <v>402</v>
      </c>
      <c r="BG9" s="63">
        <f t="shared" si="23"/>
        <v>91.57175399</v>
      </c>
      <c r="BH9" s="66">
        <v>11.0</v>
      </c>
      <c r="BI9" s="67">
        <v>16.0</v>
      </c>
      <c r="BJ9" s="65">
        <f t="shared" si="13"/>
        <v>429</v>
      </c>
      <c r="BK9" s="68">
        <f t="shared" si="24"/>
        <v>88.81987578</v>
      </c>
      <c r="BL9" s="69">
        <v>17.0</v>
      </c>
      <c r="BM9" s="69">
        <v>12.0</v>
      </c>
      <c r="BN9" s="65">
        <f t="shared" si="14"/>
        <v>458</v>
      </c>
      <c r="BO9" s="63">
        <f t="shared" si="25"/>
        <v>88.24662813</v>
      </c>
      <c r="BP9" s="69">
        <v>21.0</v>
      </c>
      <c r="BQ9" s="69">
        <v>16.0</v>
      </c>
      <c r="BR9" s="71">
        <f t="shared" si="26"/>
        <v>495</v>
      </c>
      <c r="BS9" s="63">
        <f>(BR9*BS7)/BR7</f>
        <v>88.39285714</v>
      </c>
      <c r="BT9" s="69">
        <v>20.0</v>
      </c>
      <c r="BU9" s="69">
        <v>13.0</v>
      </c>
      <c r="BV9" s="71">
        <f t="shared" si="27"/>
        <v>528</v>
      </c>
      <c r="BW9" s="63">
        <f t="shared" si="28"/>
        <v>88.44221106</v>
      </c>
      <c r="BX9" s="69">
        <v>2.0</v>
      </c>
      <c r="BY9" s="69">
        <v>4.0</v>
      </c>
      <c r="BZ9" s="71">
        <f t="shared" si="29"/>
        <v>534</v>
      </c>
      <c r="CA9" s="63">
        <f t="shared" si="30"/>
        <v>88.55721393</v>
      </c>
      <c r="CB9" s="48">
        <f t="shared" si="15"/>
        <v>278</v>
      </c>
      <c r="CC9" s="48">
        <f t="shared" si="16"/>
        <v>256</v>
      </c>
      <c r="CD9" s="72"/>
      <c r="CE9" s="72"/>
    </row>
    <row r="10">
      <c r="A10" s="50">
        <v>5.0</v>
      </c>
      <c r="B10" s="51" t="s">
        <v>40</v>
      </c>
      <c r="C10" s="52">
        <v>14.0</v>
      </c>
      <c r="D10" s="52">
        <v>100.0</v>
      </c>
      <c r="E10" s="52">
        <v>19.0</v>
      </c>
      <c r="F10" s="52">
        <v>100.0</v>
      </c>
      <c r="G10" s="52">
        <v>33.0</v>
      </c>
      <c r="H10" s="52">
        <v>100.0</v>
      </c>
      <c r="I10" s="53">
        <v>14.0</v>
      </c>
      <c r="J10" s="53">
        <v>93.0</v>
      </c>
      <c r="K10" s="53">
        <v>18.0</v>
      </c>
      <c r="L10" s="53">
        <v>100.0</v>
      </c>
      <c r="M10" s="13">
        <v>32.0</v>
      </c>
      <c r="N10" s="54">
        <v>96.97</v>
      </c>
      <c r="O10" s="54">
        <f t="shared" si="1"/>
        <v>65</v>
      </c>
      <c r="P10" s="54">
        <f t="shared" si="2"/>
        <v>98.48484848</v>
      </c>
      <c r="Q10" s="53">
        <v>3.0</v>
      </c>
      <c r="R10" s="53">
        <v>60.0</v>
      </c>
      <c r="S10" s="53">
        <v>9.0</v>
      </c>
      <c r="T10" s="53">
        <v>100.0</v>
      </c>
      <c r="U10" s="53">
        <v>12.0</v>
      </c>
      <c r="V10" s="53">
        <v>85.7</v>
      </c>
      <c r="W10" s="54">
        <f t="shared" si="3"/>
        <v>77</v>
      </c>
      <c r="X10" s="54">
        <f t="shared" si="4"/>
        <v>96.25</v>
      </c>
      <c r="Y10" s="53">
        <v>18.0</v>
      </c>
      <c r="Z10" s="53">
        <v>85.0</v>
      </c>
      <c r="AA10" s="53">
        <v>20.0</v>
      </c>
      <c r="AB10" s="53">
        <v>100.0</v>
      </c>
      <c r="AC10" s="53">
        <v>38.0</v>
      </c>
      <c r="AD10" s="53">
        <v>92.0</v>
      </c>
      <c r="AE10" s="54">
        <f t="shared" si="5"/>
        <v>115</v>
      </c>
      <c r="AF10" s="55">
        <v>29.0</v>
      </c>
      <c r="AG10" s="55">
        <v>22.0</v>
      </c>
      <c r="AH10" s="56">
        <f t="shared" si="6"/>
        <v>166</v>
      </c>
      <c r="AI10" s="57">
        <f t="shared" si="7"/>
        <v>92.73743017</v>
      </c>
      <c r="AJ10" s="55">
        <v>22.0</v>
      </c>
      <c r="AK10" s="55">
        <v>18.0</v>
      </c>
      <c r="AL10" s="56">
        <f t="shared" si="8"/>
        <v>206</v>
      </c>
      <c r="AM10" s="58">
        <f t="shared" si="17"/>
        <v>91.96428571</v>
      </c>
      <c r="AN10" s="55">
        <v>22.0</v>
      </c>
      <c r="AO10" s="55">
        <v>17.0</v>
      </c>
      <c r="AP10" s="56">
        <f t="shared" si="9"/>
        <v>245</v>
      </c>
      <c r="AQ10" s="56">
        <f t="shared" si="18"/>
        <v>92.45283019</v>
      </c>
      <c r="AR10" s="55">
        <v>25.0</v>
      </c>
      <c r="AS10" s="55">
        <v>18.0</v>
      </c>
      <c r="AT10" s="56">
        <f t="shared" si="10"/>
        <v>288</v>
      </c>
      <c r="AU10" s="56">
        <f t="shared" si="19"/>
        <v>93.2038835</v>
      </c>
      <c r="AV10" s="59" t="s">
        <v>32</v>
      </c>
      <c r="AW10" s="59" t="s">
        <v>30</v>
      </c>
      <c r="AX10" s="59">
        <f t="shared" si="11"/>
        <v>343</v>
      </c>
      <c r="AY10" s="55">
        <f t="shared" si="20"/>
        <v>93.97260274</v>
      </c>
      <c r="AZ10" s="73">
        <v>19.0</v>
      </c>
      <c r="BA10" s="74">
        <v>16.0</v>
      </c>
      <c r="BB10" s="75">
        <f t="shared" si="21"/>
        <v>378</v>
      </c>
      <c r="BC10" s="76">
        <f t="shared" si="22"/>
        <v>94.26433915</v>
      </c>
      <c r="BD10" s="64">
        <v>19.0</v>
      </c>
      <c r="BE10" s="64">
        <v>15.0</v>
      </c>
      <c r="BF10" s="65">
        <f t="shared" si="12"/>
        <v>412</v>
      </c>
      <c r="BG10" s="63">
        <f t="shared" si="23"/>
        <v>93.84965831</v>
      </c>
      <c r="BH10" s="66">
        <v>16.0</v>
      </c>
      <c r="BI10" s="67">
        <v>22.0</v>
      </c>
      <c r="BJ10" s="65">
        <f t="shared" si="13"/>
        <v>450</v>
      </c>
      <c r="BK10" s="68">
        <f t="shared" si="24"/>
        <v>93.16770186</v>
      </c>
      <c r="BL10" s="69">
        <v>20.0</v>
      </c>
      <c r="BM10" s="69">
        <v>12.0</v>
      </c>
      <c r="BN10" s="65">
        <f t="shared" si="14"/>
        <v>482</v>
      </c>
      <c r="BO10" s="63">
        <f t="shared" si="25"/>
        <v>92.87090559</v>
      </c>
      <c r="BP10" s="69">
        <v>14.0</v>
      </c>
      <c r="BQ10" s="69">
        <v>14.0</v>
      </c>
      <c r="BR10" s="71">
        <f t="shared" si="26"/>
        <v>510</v>
      </c>
      <c r="BS10" s="63">
        <f t="shared" ref="BS10:BS11" si="31">(BR10*BS9)/BR9</f>
        <v>91.07142857</v>
      </c>
      <c r="BT10" s="69">
        <v>16.0</v>
      </c>
      <c r="BU10" s="69">
        <v>9.0</v>
      </c>
      <c r="BV10" s="71">
        <f t="shared" si="27"/>
        <v>535</v>
      </c>
      <c r="BW10" s="63">
        <f t="shared" si="28"/>
        <v>89.61474037</v>
      </c>
      <c r="BX10" s="69">
        <v>2.0</v>
      </c>
      <c r="BY10" s="69">
        <v>4.0</v>
      </c>
      <c r="BZ10" s="71">
        <f t="shared" si="29"/>
        <v>541</v>
      </c>
      <c r="CA10" s="63">
        <f t="shared" si="30"/>
        <v>89.71807629</v>
      </c>
      <c r="CB10" s="48">
        <f t="shared" si="15"/>
        <v>274</v>
      </c>
      <c r="CC10" s="48">
        <f t="shared" si="16"/>
        <v>267</v>
      </c>
      <c r="CD10" s="72"/>
      <c r="CE10" s="72"/>
    </row>
    <row r="11">
      <c r="A11" s="50">
        <v>6.0</v>
      </c>
      <c r="B11" s="51" t="s">
        <v>41</v>
      </c>
      <c r="C11" s="52">
        <v>14.0</v>
      </c>
      <c r="D11" s="52">
        <v>100.0</v>
      </c>
      <c r="E11" s="52">
        <v>17.0</v>
      </c>
      <c r="F11" s="52">
        <v>89.47</v>
      </c>
      <c r="G11" s="52">
        <v>31.0</v>
      </c>
      <c r="H11" s="52">
        <v>93.94</v>
      </c>
      <c r="I11" s="53">
        <v>13.0</v>
      </c>
      <c r="J11" s="53">
        <v>87.0</v>
      </c>
      <c r="K11" s="53">
        <v>15.0</v>
      </c>
      <c r="L11" s="53">
        <v>83.33</v>
      </c>
      <c r="M11" s="13">
        <v>28.0</v>
      </c>
      <c r="N11" s="54">
        <v>84.85</v>
      </c>
      <c r="O11" s="54">
        <f t="shared" si="1"/>
        <v>59</v>
      </c>
      <c r="P11" s="54">
        <f t="shared" si="2"/>
        <v>89.39393939</v>
      </c>
      <c r="Q11" s="53">
        <v>4.0</v>
      </c>
      <c r="R11" s="53">
        <v>80.0</v>
      </c>
      <c r="S11" s="53">
        <v>9.0</v>
      </c>
      <c r="T11" s="53">
        <v>100.0</v>
      </c>
      <c r="U11" s="53">
        <v>13.0</v>
      </c>
      <c r="V11" s="53">
        <v>92.9</v>
      </c>
      <c r="W11" s="54">
        <f t="shared" si="3"/>
        <v>72</v>
      </c>
      <c r="X11" s="54">
        <f t="shared" si="4"/>
        <v>90</v>
      </c>
      <c r="Y11" s="53">
        <v>19.0</v>
      </c>
      <c r="Z11" s="53">
        <v>90.0</v>
      </c>
      <c r="AA11" s="53">
        <v>20.0</v>
      </c>
      <c r="AB11" s="53">
        <v>100.0</v>
      </c>
      <c r="AC11" s="53">
        <v>39.0</v>
      </c>
      <c r="AD11" s="53">
        <v>95.0</v>
      </c>
      <c r="AE11" s="54">
        <f t="shared" si="5"/>
        <v>111</v>
      </c>
      <c r="AF11" s="55">
        <v>28.0</v>
      </c>
      <c r="AG11" s="55">
        <v>23.0</v>
      </c>
      <c r="AH11" s="56">
        <f t="shared" si="6"/>
        <v>162</v>
      </c>
      <c r="AI11" s="57">
        <f t="shared" si="7"/>
        <v>90.5027933</v>
      </c>
      <c r="AJ11" s="55">
        <v>22.0</v>
      </c>
      <c r="AK11" s="55">
        <v>16.0</v>
      </c>
      <c r="AL11" s="56">
        <f t="shared" si="8"/>
        <v>200</v>
      </c>
      <c r="AM11" s="58">
        <f t="shared" si="17"/>
        <v>89.28571429</v>
      </c>
      <c r="AN11" s="55">
        <v>24.0</v>
      </c>
      <c r="AO11" s="55">
        <v>14.0</v>
      </c>
      <c r="AP11" s="56">
        <f t="shared" si="9"/>
        <v>238</v>
      </c>
      <c r="AQ11" s="56">
        <f t="shared" si="18"/>
        <v>89.81132075</v>
      </c>
      <c r="AR11" s="55">
        <v>22.0</v>
      </c>
      <c r="AS11" s="55">
        <v>17.0</v>
      </c>
      <c r="AT11" s="56">
        <f t="shared" si="10"/>
        <v>277</v>
      </c>
      <c r="AU11" s="56">
        <f t="shared" si="19"/>
        <v>89.64401294</v>
      </c>
      <c r="AV11" s="59" t="s">
        <v>34</v>
      </c>
      <c r="AW11" s="59" t="s">
        <v>42</v>
      </c>
      <c r="AX11" s="59">
        <f t="shared" si="11"/>
        <v>328</v>
      </c>
      <c r="AY11" s="55">
        <f t="shared" si="20"/>
        <v>89.8630137</v>
      </c>
      <c r="AZ11" s="73">
        <v>19.0</v>
      </c>
      <c r="BA11" s="74">
        <v>11.0</v>
      </c>
      <c r="BB11" s="75">
        <f t="shared" si="21"/>
        <v>358</v>
      </c>
      <c r="BC11" s="76">
        <f t="shared" si="22"/>
        <v>89.27680798</v>
      </c>
      <c r="BD11" s="64">
        <v>16.0</v>
      </c>
      <c r="BE11" s="64">
        <v>13.0</v>
      </c>
      <c r="BF11" s="65">
        <f t="shared" si="12"/>
        <v>387</v>
      </c>
      <c r="BG11" s="63">
        <f t="shared" si="23"/>
        <v>88.15489749</v>
      </c>
      <c r="BH11" s="66">
        <v>19.0</v>
      </c>
      <c r="BI11" s="67">
        <v>24.0</v>
      </c>
      <c r="BJ11" s="65">
        <f t="shared" si="13"/>
        <v>430</v>
      </c>
      <c r="BK11" s="68">
        <f t="shared" si="24"/>
        <v>89.02691511</v>
      </c>
      <c r="BL11" s="69">
        <v>20.0</v>
      </c>
      <c r="BM11" s="69">
        <v>9.0</v>
      </c>
      <c r="BN11" s="65">
        <f t="shared" si="14"/>
        <v>459</v>
      </c>
      <c r="BO11" s="63">
        <f t="shared" si="25"/>
        <v>88.43930636</v>
      </c>
      <c r="BP11" s="69">
        <v>22.0</v>
      </c>
      <c r="BQ11" s="69">
        <v>16.0</v>
      </c>
      <c r="BR11" s="71">
        <f t="shared" si="26"/>
        <v>497</v>
      </c>
      <c r="BS11" s="63">
        <f t="shared" si="31"/>
        <v>88.75</v>
      </c>
      <c r="BT11" s="69">
        <v>18.0</v>
      </c>
      <c r="BU11" s="69">
        <v>13.0</v>
      </c>
      <c r="BV11" s="71">
        <f t="shared" si="27"/>
        <v>528</v>
      </c>
      <c r="BW11" s="63">
        <f t="shared" si="28"/>
        <v>88.44221106</v>
      </c>
      <c r="BX11" s="69">
        <v>2.0</v>
      </c>
      <c r="BY11" s="69">
        <v>4.0</v>
      </c>
      <c r="BZ11" s="71">
        <f t="shared" si="29"/>
        <v>534</v>
      </c>
      <c r="CA11" s="63">
        <f t="shared" si="30"/>
        <v>88.55721393</v>
      </c>
      <c r="CB11" s="48">
        <f t="shared" si="15"/>
        <v>282</v>
      </c>
      <c r="CC11" s="48">
        <f t="shared" si="16"/>
        <v>252</v>
      </c>
      <c r="CD11" s="72"/>
      <c r="CE11" s="72"/>
    </row>
    <row r="12">
      <c r="A12" s="50">
        <v>7.0</v>
      </c>
      <c r="B12" s="51" t="s">
        <v>43</v>
      </c>
      <c r="C12" s="52">
        <v>14.0</v>
      </c>
      <c r="D12" s="52">
        <v>100.0</v>
      </c>
      <c r="E12" s="52">
        <v>19.0</v>
      </c>
      <c r="F12" s="52">
        <v>100.0</v>
      </c>
      <c r="G12" s="52">
        <v>33.0</v>
      </c>
      <c r="H12" s="52">
        <v>100.0</v>
      </c>
      <c r="I12" s="53">
        <v>15.0</v>
      </c>
      <c r="J12" s="53">
        <v>100.0</v>
      </c>
      <c r="K12" s="53">
        <v>18.0</v>
      </c>
      <c r="L12" s="53">
        <v>100.0</v>
      </c>
      <c r="M12" s="13">
        <v>33.0</v>
      </c>
      <c r="N12" s="54">
        <v>100.0</v>
      </c>
      <c r="O12" s="54">
        <f t="shared" si="1"/>
        <v>66</v>
      </c>
      <c r="P12" s="54">
        <f t="shared" si="2"/>
        <v>100</v>
      </c>
      <c r="Q12" s="53">
        <v>5.0</v>
      </c>
      <c r="R12" s="53">
        <v>100.0</v>
      </c>
      <c r="S12" s="53">
        <v>9.0</v>
      </c>
      <c r="T12" s="53">
        <v>100.0</v>
      </c>
      <c r="U12" s="53">
        <v>14.0</v>
      </c>
      <c r="V12" s="53">
        <v>100.0</v>
      </c>
      <c r="W12" s="54">
        <f t="shared" si="3"/>
        <v>80</v>
      </c>
      <c r="X12" s="54">
        <f t="shared" si="4"/>
        <v>100</v>
      </c>
      <c r="Y12" s="53">
        <v>21.0</v>
      </c>
      <c r="Z12" s="53">
        <v>100.0</v>
      </c>
      <c r="AA12" s="53">
        <v>20.0</v>
      </c>
      <c r="AB12" s="53">
        <v>100.0</v>
      </c>
      <c r="AC12" s="53">
        <v>41.0</v>
      </c>
      <c r="AD12" s="53">
        <v>100.0</v>
      </c>
      <c r="AE12" s="54">
        <f t="shared" si="5"/>
        <v>121</v>
      </c>
      <c r="AF12" s="55">
        <v>34.0</v>
      </c>
      <c r="AG12" s="55">
        <v>24.0</v>
      </c>
      <c r="AH12" s="56">
        <f t="shared" si="6"/>
        <v>179</v>
      </c>
      <c r="AI12" s="57">
        <f t="shared" si="7"/>
        <v>100</v>
      </c>
      <c r="AJ12" s="55">
        <v>24.0</v>
      </c>
      <c r="AK12" s="55">
        <v>18.0</v>
      </c>
      <c r="AL12" s="56">
        <f t="shared" si="8"/>
        <v>221</v>
      </c>
      <c r="AM12" s="58">
        <f t="shared" si="17"/>
        <v>98.66071429</v>
      </c>
      <c r="AN12" s="55">
        <v>22.0</v>
      </c>
      <c r="AO12" s="55">
        <v>17.0</v>
      </c>
      <c r="AP12" s="56">
        <f t="shared" si="9"/>
        <v>260</v>
      </c>
      <c r="AQ12" s="56">
        <f t="shared" si="18"/>
        <v>98.11320755</v>
      </c>
      <c r="AR12" s="55">
        <v>23.0</v>
      </c>
      <c r="AS12" s="55">
        <v>17.0</v>
      </c>
      <c r="AT12" s="56">
        <f t="shared" si="10"/>
        <v>300</v>
      </c>
      <c r="AU12" s="56">
        <f t="shared" si="19"/>
        <v>97.08737864</v>
      </c>
      <c r="AV12" s="59" t="s">
        <v>29</v>
      </c>
      <c r="AW12" s="59" t="s">
        <v>30</v>
      </c>
      <c r="AX12" s="59">
        <f t="shared" si="11"/>
        <v>356</v>
      </c>
      <c r="AY12" s="55">
        <f t="shared" si="20"/>
        <v>97.53424658</v>
      </c>
      <c r="AZ12" s="73">
        <v>16.0</v>
      </c>
      <c r="BA12" s="74">
        <v>17.0</v>
      </c>
      <c r="BB12" s="75">
        <f t="shared" si="21"/>
        <v>389</v>
      </c>
      <c r="BC12" s="76">
        <f t="shared" si="22"/>
        <v>97.0074813</v>
      </c>
      <c r="BD12" s="64">
        <v>17.0</v>
      </c>
      <c r="BE12" s="64">
        <v>17.0</v>
      </c>
      <c r="BF12" s="65">
        <f t="shared" si="12"/>
        <v>423</v>
      </c>
      <c r="BG12" s="63">
        <f t="shared" si="23"/>
        <v>96.35535308</v>
      </c>
      <c r="BH12" s="66">
        <v>19.0</v>
      </c>
      <c r="BI12" s="67">
        <v>18.0</v>
      </c>
      <c r="BJ12" s="65">
        <f t="shared" si="13"/>
        <v>460</v>
      </c>
      <c r="BK12" s="68">
        <f t="shared" si="24"/>
        <v>95.23809524</v>
      </c>
      <c r="BL12" s="69">
        <v>21.0</v>
      </c>
      <c r="BM12" s="69">
        <v>12.0</v>
      </c>
      <c r="BN12" s="65">
        <f t="shared" si="14"/>
        <v>493</v>
      </c>
      <c r="BO12" s="63">
        <f t="shared" si="25"/>
        <v>94.99036609</v>
      </c>
      <c r="BP12" s="69">
        <v>21.0</v>
      </c>
      <c r="BQ12" s="69">
        <v>18.0</v>
      </c>
      <c r="BR12" s="71">
        <f t="shared" si="26"/>
        <v>532</v>
      </c>
      <c r="BS12" s="63">
        <f>(BR12*BS10)/BR10</f>
        <v>95</v>
      </c>
      <c r="BT12" s="69">
        <v>20.0</v>
      </c>
      <c r="BU12" s="69">
        <v>15.0</v>
      </c>
      <c r="BV12" s="71">
        <f t="shared" si="27"/>
        <v>567</v>
      </c>
      <c r="BW12" s="63">
        <f t="shared" si="28"/>
        <v>94.97487437</v>
      </c>
      <c r="BX12" s="69">
        <v>2.0</v>
      </c>
      <c r="BY12" s="69">
        <v>4.0</v>
      </c>
      <c r="BZ12" s="71">
        <f t="shared" si="29"/>
        <v>573</v>
      </c>
      <c r="CA12" s="63">
        <f t="shared" si="30"/>
        <v>95.02487562</v>
      </c>
      <c r="CB12" s="48">
        <f t="shared" si="15"/>
        <v>296</v>
      </c>
      <c r="CC12" s="48">
        <f t="shared" si="16"/>
        <v>277</v>
      </c>
      <c r="CD12" s="72"/>
      <c r="CE12" s="72"/>
    </row>
    <row r="13">
      <c r="A13" s="50">
        <v>8.0</v>
      </c>
      <c r="B13" s="51" t="s">
        <v>44</v>
      </c>
      <c r="C13" s="52">
        <v>14.0</v>
      </c>
      <c r="D13" s="52">
        <v>100.0</v>
      </c>
      <c r="E13" s="52">
        <v>19.0</v>
      </c>
      <c r="F13" s="52">
        <v>100.0</v>
      </c>
      <c r="G13" s="52">
        <v>33.0</v>
      </c>
      <c r="H13" s="52">
        <v>100.0</v>
      </c>
      <c r="I13" s="53">
        <v>15.0</v>
      </c>
      <c r="J13" s="53">
        <v>100.0</v>
      </c>
      <c r="K13" s="53">
        <v>18.0</v>
      </c>
      <c r="L13" s="53">
        <v>100.0</v>
      </c>
      <c r="M13" s="13">
        <v>33.0</v>
      </c>
      <c r="N13" s="54">
        <v>100.0</v>
      </c>
      <c r="O13" s="54">
        <f t="shared" si="1"/>
        <v>66</v>
      </c>
      <c r="P13" s="54">
        <f t="shared" si="2"/>
        <v>100</v>
      </c>
      <c r="Q13" s="53">
        <v>1.0</v>
      </c>
      <c r="R13" s="53">
        <v>20.0</v>
      </c>
      <c r="S13" s="53">
        <v>5.0</v>
      </c>
      <c r="T13" s="53">
        <v>55.56</v>
      </c>
      <c r="U13" s="53">
        <v>6.0</v>
      </c>
      <c r="V13" s="53">
        <v>42.9</v>
      </c>
      <c r="W13" s="54">
        <f t="shared" si="3"/>
        <v>72</v>
      </c>
      <c r="X13" s="54">
        <f t="shared" si="4"/>
        <v>90</v>
      </c>
      <c r="Y13" s="53">
        <v>21.0</v>
      </c>
      <c r="Z13" s="53">
        <v>100.0</v>
      </c>
      <c r="AA13" s="53">
        <v>20.0</v>
      </c>
      <c r="AB13" s="53">
        <v>100.0</v>
      </c>
      <c r="AC13" s="53">
        <v>41.0</v>
      </c>
      <c r="AD13" s="53">
        <v>100.0</v>
      </c>
      <c r="AE13" s="54">
        <f t="shared" si="5"/>
        <v>113</v>
      </c>
      <c r="AF13" s="55">
        <v>29.0</v>
      </c>
      <c r="AG13" s="55">
        <v>24.0</v>
      </c>
      <c r="AH13" s="56">
        <f t="shared" si="6"/>
        <v>166</v>
      </c>
      <c r="AI13" s="57">
        <f t="shared" si="7"/>
        <v>92.73743017</v>
      </c>
      <c r="AJ13" s="55">
        <v>22.0</v>
      </c>
      <c r="AK13" s="55">
        <v>20.0</v>
      </c>
      <c r="AL13" s="56">
        <f t="shared" si="8"/>
        <v>208</v>
      </c>
      <c r="AM13" s="58">
        <f t="shared" si="17"/>
        <v>92.85714286</v>
      </c>
      <c r="AN13" s="55">
        <v>24.0</v>
      </c>
      <c r="AO13" s="55">
        <v>17.0</v>
      </c>
      <c r="AP13" s="56">
        <f t="shared" si="9"/>
        <v>249</v>
      </c>
      <c r="AQ13" s="56">
        <f t="shared" si="18"/>
        <v>93.96226415</v>
      </c>
      <c r="AR13" s="55">
        <v>13.0</v>
      </c>
      <c r="AS13" s="55">
        <v>14.0</v>
      </c>
      <c r="AT13" s="56">
        <f t="shared" si="10"/>
        <v>276</v>
      </c>
      <c r="AU13" s="56">
        <f t="shared" si="19"/>
        <v>89.32038835</v>
      </c>
      <c r="AV13" s="59" t="s">
        <v>45</v>
      </c>
      <c r="AW13" s="59" t="s">
        <v>38</v>
      </c>
      <c r="AX13" s="59">
        <f t="shared" si="11"/>
        <v>321</v>
      </c>
      <c r="AY13" s="55">
        <f t="shared" si="20"/>
        <v>87.94520548</v>
      </c>
      <c r="AZ13" s="73">
        <v>19.0</v>
      </c>
      <c r="BA13" s="74">
        <v>14.0</v>
      </c>
      <c r="BB13" s="75">
        <f t="shared" si="21"/>
        <v>354</v>
      </c>
      <c r="BC13" s="76">
        <f t="shared" si="22"/>
        <v>88.27930175</v>
      </c>
      <c r="BD13" s="64">
        <v>11.0</v>
      </c>
      <c r="BE13" s="64">
        <v>14.0</v>
      </c>
      <c r="BF13" s="65">
        <f t="shared" si="12"/>
        <v>379</v>
      </c>
      <c r="BG13" s="63">
        <f t="shared" si="23"/>
        <v>86.33257403</v>
      </c>
      <c r="BH13" s="66">
        <v>20.0</v>
      </c>
      <c r="BI13" s="67">
        <v>24.0</v>
      </c>
      <c r="BJ13" s="65">
        <f t="shared" si="13"/>
        <v>423</v>
      </c>
      <c r="BK13" s="68">
        <f t="shared" si="24"/>
        <v>87.57763975</v>
      </c>
      <c r="BL13" s="69">
        <v>16.0</v>
      </c>
      <c r="BM13" s="69">
        <v>14.0</v>
      </c>
      <c r="BN13" s="65">
        <f t="shared" si="14"/>
        <v>453</v>
      </c>
      <c r="BO13" s="63">
        <f t="shared" si="25"/>
        <v>87.28323699</v>
      </c>
      <c r="BP13" s="69">
        <v>22.0</v>
      </c>
      <c r="BQ13" s="69">
        <v>16.0</v>
      </c>
      <c r="BR13" s="71">
        <f t="shared" si="26"/>
        <v>491</v>
      </c>
      <c r="BS13" s="63">
        <f>(BR13*BS12)/BR12</f>
        <v>87.67857143</v>
      </c>
      <c r="BT13" s="69">
        <v>19.0</v>
      </c>
      <c r="BU13" s="69">
        <v>13.0</v>
      </c>
      <c r="BV13" s="71">
        <f t="shared" si="27"/>
        <v>523</v>
      </c>
      <c r="BW13" s="63">
        <f t="shared" si="28"/>
        <v>87.60469012</v>
      </c>
      <c r="BX13" s="69">
        <v>2.0</v>
      </c>
      <c r="BY13" s="69">
        <v>4.0</v>
      </c>
      <c r="BZ13" s="71">
        <f t="shared" si="29"/>
        <v>529</v>
      </c>
      <c r="CA13" s="63">
        <f t="shared" si="30"/>
        <v>87.72802653</v>
      </c>
      <c r="CB13" s="48">
        <f t="shared" si="15"/>
        <v>265</v>
      </c>
      <c r="CC13" s="48">
        <f t="shared" si="16"/>
        <v>264</v>
      </c>
      <c r="CD13" s="72"/>
      <c r="CE13" s="72"/>
    </row>
    <row r="14">
      <c r="A14" s="50">
        <v>9.0</v>
      </c>
      <c r="B14" s="51" t="s">
        <v>46</v>
      </c>
      <c r="C14" s="52">
        <v>14.0</v>
      </c>
      <c r="D14" s="52">
        <v>100.0</v>
      </c>
      <c r="E14" s="52">
        <v>19.0</v>
      </c>
      <c r="F14" s="52">
        <v>100.0</v>
      </c>
      <c r="G14" s="52">
        <v>33.0</v>
      </c>
      <c r="H14" s="52">
        <v>100.0</v>
      </c>
      <c r="I14" s="53">
        <v>15.0</v>
      </c>
      <c r="J14" s="53">
        <v>100.0</v>
      </c>
      <c r="K14" s="53">
        <v>18.0</v>
      </c>
      <c r="L14" s="53">
        <v>100.0</v>
      </c>
      <c r="M14" s="13">
        <v>33.0</v>
      </c>
      <c r="N14" s="54">
        <v>100.0</v>
      </c>
      <c r="O14" s="54">
        <f t="shared" si="1"/>
        <v>66</v>
      </c>
      <c r="P14" s="54">
        <f t="shared" si="2"/>
        <v>100</v>
      </c>
      <c r="Q14" s="53">
        <v>2.0</v>
      </c>
      <c r="R14" s="53">
        <v>40.0</v>
      </c>
      <c r="S14" s="53">
        <v>9.0</v>
      </c>
      <c r="T14" s="53">
        <v>100.0</v>
      </c>
      <c r="U14" s="53">
        <v>11.0</v>
      </c>
      <c r="V14" s="53">
        <v>78.6</v>
      </c>
      <c r="W14" s="54">
        <f t="shared" si="3"/>
        <v>77</v>
      </c>
      <c r="X14" s="54">
        <f t="shared" si="4"/>
        <v>96.25</v>
      </c>
      <c r="Y14" s="53">
        <v>21.0</v>
      </c>
      <c r="Z14" s="53">
        <v>100.0</v>
      </c>
      <c r="AA14" s="53">
        <v>20.0</v>
      </c>
      <c r="AB14" s="53">
        <v>100.0</v>
      </c>
      <c r="AC14" s="53">
        <v>41.0</v>
      </c>
      <c r="AD14" s="53">
        <v>100.0</v>
      </c>
      <c r="AE14" s="54">
        <f t="shared" si="5"/>
        <v>118</v>
      </c>
      <c r="AF14" s="55">
        <v>30.0</v>
      </c>
      <c r="AG14" s="55">
        <v>22.0</v>
      </c>
      <c r="AH14" s="56">
        <f t="shared" si="6"/>
        <v>170</v>
      </c>
      <c r="AI14" s="57">
        <f t="shared" si="7"/>
        <v>94.97206704</v>
      </c>
      <c r="AJ14" s="55">
        <v>23.0</v>
      </c>
      <c r="AK14" s="55">
        <v>18.0</v>
      </c>
      <c r="AL14" s="56">
        <f t="shared" si="8"/>
        <v>211</v>
      </c>
      <c r="AM14" s="58">
        <f t="shared" si="17"/>
        <v>94.19642857</v>
      </c>
      <c r="AN14" s="55">
        <v>22.0</v>
      </c>
      <c r="AO14" s="55">
        <v>17.0</v>
      </c>
      <c r="AP14" s="56">
        <f t="shared" si="9"/>
        <v>250</v>
      </c>
      <c r="AQ14" s="56">
        <f t="shared" si="18"/>
        <v>94.33962264</v>
      </c>
      <c r="AR14" s="55">
        <v>25.0</v>
      </c>
      <c r="AS14" s="55">
        <v>19.0</v>
      </c>
      <c r="AT14" s="56">
        <f t="shared" si="10"/>
        <v>294</v>
      </c>
      <c r="AU14" s="56">
        <f t="shared" si="19"/>
        <v>95.14563107</v>
      </c>
      <c r="AV14" s="59" t="s">
        <v>37</v>
      </c>
      <c r="AW14" s="59" t="s">
        <v>30</v>
      </c>
      <c r="AX14" s="59">
        <f t="shared" si="11"/>
        <v>347</v>
      </c>
      <c r="AY14" s="55">
        <f t="shared" si="20"/>
        <v>95.06849315</v>
      </c>
      <c r="AZ14" s="73">
        <v>19.0</v>
      </c>
      <c r="BA14" s="74">
        <v>17.0</v>
      </c>
      <c r="BB14" s="75">
        <f t="shared" si="21"/>
        <v>383</v>
      </c>
      <c r="BC14" s="76">
        <f t="shared" si="22"/>
        <v>95.51122195</v>
      </c>
      <c r="BD14" s="64">
        <v>15.0</v>
      </c>
      <c r="BE14" s="64">
        <v>14.0</v>
      </c>
      <c r="BF14" s="65">
        <f t="shared" si="12"/>
        <v>412</v>
      </c>
      <c r="BG14" s="63">
        <f t="shared" si="23"/>
        <v>93.84965831</v>
      </c>
      <c r="BH14" s="66">
        <v>20.0</v>
      </c>
      <c r="BI14" s="67">
        <v>24.0</v>
      </c>
      <c r="BJ14" s="65">
        <f t="shared" si="13"/>
        <v>456</v>
      </c>
      <c r="BK14" s="68">
        <f t="shared" si="24"/>
        <v>94.40993789</v>
      </c>
      <c r="BL14" s="69">
        <v>21.0</v>
      </c>
      <c r="BM14" s="69">
        <v>15.0</v>
      </c>
      <c r="BN14" s="65">
        <f t="shared" si="14"/>
        <v>492</v>
      </c>
      <c r="BO14" s="63">
        <f t="shared" si="25"/>
        <v>94.79768786</v>
      </c>
      <c r="BP14" s="69">
        <v>19.0</v>
      </c>
      <c r="BQ14" s="69">
        <v>16.0</v>
      </c>
      <c r="BR14" s="71">
        <f t="shared" si="26"/>
        <v>527</v>
      </c>
      <c r="BS14" s="63">
        <f>(BR14*BS12)/BR12</f>
        <v>94.10714286</v>
      </c>
      <c r="BT14" s="69">
        <v>20.0</v>
      </c>
      <c r="BU14" s="69">
        <v>13.0</v>
      </c>
      <c r="BV14" s="71">
        <f t="shared" si="27"/>
        <v>560</v>
      </c>
      <c r="BW14" s="63">
        <f t="shared" si="28"/>
        <v>93.80234506</v>
      </c>
      <c r="BX14" s="69">
        <v>2.0</v>
      </c>
      <c r="BY14" s="69">
        <v>4.0</v>
      </c>
      <c r="BZ14" s="71">
        <f t="shared" si="29"/>
        <v>566</v>
      </c>
      <c r="CA14" s="63">
        <f t="shared" si="30"/>
        <v>93.86401327</v>
      </c>
      <c r="CB14" s="48">
        <f t="shared" si="15"/>
        <v>287</v>
      </c>
      <c r="CC14" s="48">
        <f t="shared" si="16"/>
        <v>279</v>
      </c>
      <c r="CD14" s="72"/>
      <c r="CE14" s="72"/>
    </row>
    <row r="15">
      <c r="A15" s="50">
        <v>10.0</v>
      </c>
      <c r="B15" s="51" t="s">
        <v>47</v>
      </c>
      <c r="C15" s="52">
        <v>14.0</v>
      </c>
      <c r="D15" s="52">
        <v>100.0</v>
      </c>
      <c r="E15" s="52">
        <v>19.0</v>
      </c>
      <c r="F15" s="52">
        <v>100.0</v>
      </c>
      <c r="G15" s="52">
        <v>33.0</v>
      </c>
      <c r="H15" s="52">
        <v>100.0</v>
      </c>
      <c r="I15" s="53">
        <v>15.0</v>
      </c>
      <c r="J15" s="53">
        <v>100.0</v>
      </c>
      <c r="K15" s="53">
        <v>18.0</v>
      </c>
      <c r="L15" s="53">
        <v>100.0</v>
      </c>
      <c r="M15" s="13">
        <v>33.0</v>
      </c>
      <c r="N15" s="54">
        <v>100.0</v>
      </c>
      <c r="O15" s="54">
        <f t="shared" si="1"/>
        <v>66</v>
      </c>
      <c r="P15" s="54">
        <f t="shared" si="2"/>
        <v>100</v>
      </c>
      <c r="Q15" s="53">
        <v>5.0</v>
      </c>
      <c r="R15" s="53">
        <v>100.0</v>
      </c>
      <c r="S15" s="53">
        <v>9.0</v>
      </c>
      <c r="T15" s="53">
        <v>100.0</v>
      </c>
      <c r="U15" s="53">
        <v>14.0</v>
      </c>
      <c r="V15" s="53">
        <v>100.0</v>
      </c>
      <c r="W15" s="54">
        <f t="shared" si="3"/>
        <v>80</v>
      </c>
      <c r="X15" s="54">
        <f t="shared" si="4"/>
        <v>100</v>
      </c>
      <c r="Y15" s="53">
        <v>21.0</v>
      </c>
      <c r="Z15" s="53">
        <v>100.0</v>
      </c>
      <c r="AA15" s="53">
        <v>20.0</v>
      </c>
      <c r="AB15" s="53">
        <v>100.0</v>
      </c>
      <c r="AC15" s="53">
        <v>41.0</v>
      </c>
      <c r="AD15" s="53">
        <v>100.0</v>
      </c>
      <c r="AE15" s="54">
        <f t="shared" si="5"/>
        <v>121</v>
      </c>
      <c r="AF15" s="55">
        <v>34.0</v>
      </c>
      <c r="AG15" s="55">
        <v>24.0</v>
      </c>
      <c r="AH15" s="56">
        <f t="shared" si="6"/>
        <v>179</v>
      </c>
      <c r="AI15" s="57">
        <f t="shared" si="7"/>
        <v>100</v>
      </c>
      <c r="AJ15" s="55">
        <v>25.0</v>
      </c>
      <c r="AK15" s="55">
        <v>20.0</v>
      </c>
      <c r="AL15" s="56">
        <f t="shared" si="8"/>
        <v>224</v>
      </c>
      <c r="AM15" s="58">
        <f t="shared" si="17"/>
        <v>100</v>
      </c>
      <c r="AN15" s="55">
        <v>24.0</v>
      </c>
      <c r="AO15" s="55">
        <v>17.0</v>
      </c>
      <c r="AP15" s="56">
        <f t="shared" si="9"/>
        <v>265</v>
      </c>
      <c r="AQ15" s="56">
        <f t="shared" si="18"/>
        <v>100</v>
      </c>
      <c r="AR15" s="55">
        <v>16.0</v>
      </c>
      <c r="AS15" s="55">
        <v>19.0</v>
      </c>
      <c r="AT15" s="56">
        <f t="shared" si="10"/>
        <v>300</v>
      </c>
      <c r="AU15" s="56">
        <f t="shared" si="19"/>
        <v>97.08737864</v>
      </c>
      <c r="AV15" s="59" t="s">
        <v>29</v>
      </c>
      <c r="AW15" s="59" t="s">
        <v>30</v>
      </c>
      <c r="AX15" s="59">
        <f t="shared" si="11"/>
        <v>356</v>
      </c>
      <c r="AY15" s="55">
        <f t="shared" si="20"/>
        <v>97.53424658</v>
      </c>
      <c r="AZ15" s="73">
        <v>19.0</v>
      </c>
      <c r="BA15" s="74">
        <v>17.0</v>
      </c>
      <c r="BB15" s="75">
        <f t="shared" si="21"/>
        <v>392</v>
      </c>
      <c r="BC15" s="76">
        <f t="shared" si="22"/>
        <v>97.75561097</v>
      </c>
      <c r="BD15" s="64">
        <v>15.0</v>
      </c>
      <c r="BE15" s="64">
        <v>13.0</v>
      </c>
      <c r="BF15" s="65">
        <f t="shared" si="12"/>
        <v>420</v>
      </c>
      <c r="BG15" s="63">
        <f t="shared" si="23"/>
        <v>95.67198178</v>
      </c>
      <c r="BH15" s="66">
        <v>20.0</v>
      </c>
      <c r="BI15" s="67">
        <v>24.0</v>
      </c>
      <c r="BJ15" s="65">
        <f t="shared" si="13"/>
        <v>464</v>
      </c>
      <c r="BK15" s="68">
        <f t="shared" si="24"/>
        <v>96.06625259</v>
      </c>
      <c r="BL15" s="69">
        <v>19.0</v>
      </c>
      <c r="BM15" s="69">
        <v>15.0</v>
      </c>
      <c r="BN15" s="65">
        <f t="shared" si="14"/>
        <v>498</v>
      </c>
      <c r="BO15" s="63">
        <f t="shared" si="25"/>
        <v>95.95375723</v>
      </c>
      <c r="BP15" s="69">
        <v>21.0</v>
      </c>
      <c r="BQ15" s="69">
        <v>18.0</v>
      </c>
      <c r="BR15" s="71">
        <f t="shared" si="26"/>
        <v>537</v>
      </c>
      <c r="BS15" s="63">
        <f t="shared" ref="BS15:BS16" si="32">(BR15*BS14)/BR14</f>
        <v>95.89285714</v>
      </c>
      <c r="BT15" s="69">
        <v>20.0</v>
      </c>
      <c r="BU15" s="69">
        <v>11.0</v>
      </c>
      <c r="BV15" s="71">
        <f t="shared" si="27"/>
        <v>568</v>
      </c>
      <c r="BW15" s="63">
        <f t="shared" si="28"/>
        <v>95.14237856</v>
      </c>
      <c r="BX15" s="69">
        <v>2.0</v>
      </c>
      <c r="BY15" s="69">
        <v>4.0</v>
      </c>
      <c r="BZ15" s="71">
        <f t="shared" si="29"/>
        <v>574</v>
      </c>
      <c r="CA15" s="63">
        <f t="shared" si="30"/>
        <v>95.1907131</v>
      </c>
      <c r="CB15" s="48">
        <f t="shared" si="15"/>
        <v>292</v>
      </c>
      <c r="CC15" s="48">
        <f t="shared" si="16"/>
        <v>282</v>
      </c>
      <c r="CD15" s="72"/>
      <c r="CE15" s="72"/>
    </row>
    <row r="16">
      <c r="A16" s="50">
        <v>11.0</v>
      </c>
      <c r="B16" s="51" t="s">
        <v>48</v>
      </c>
      <c r="C16" s="52">
        <v>13.0</v>
      </c>
      <c r="D16" s="52">
        <v>92.86</v>
      </c>
      <c r="E16" s="52">
        <v>19.0</v>
      </c>
      <c r="F16" s="52">
        <v>100.0</v>
      </c>
      <c r="G16" s="52">
        <v>32.0</v>
      </c>
      <c r="H16" s="52">
        <v>96.97</v>
      </c>
      <c r="I16" s="53">
        <v>15.0</v>
      </c>
      <c r="J16" s="53">
        <v>100.0</v>
      </c>
      <c r="K16" s="53">
        <v>17.0</v>
      </c>
      <c r="L16" s="53">
        <v>94.44</v>
      </c>
      <c r="M16" s="13">
        <v>32.0</v>
      </c>
      <c r="N16" s="54">
        <v>96.97</v>
      </c>
      <c r="O16" s="54">
        <f t="shared" si="1"/>
        <v>64</v>
      </c>
      <c r="P16" s="54">
        <f t="shared" si="2"/>
        <v>96.96969697</v>
      </c>
      <c r="Q16" s="53">
        <v>5.0</v>
      </c>
      <c r="R16" s="53">
        <v>100.0</v>
      </c>
      <c r="S16" s="53">
        <v>9.0</v>
      </c>
      <c r="T16" s="53">
        <v>100.0</v>
      </c>
      <c r="U16" s="53">
        <v>14.0</v>
      </c>
      <c r="V16" s="53">
        <v>100.0</v>
      </c>
      <c r="W16" s="54">
        <f t="shared" si="3"/>
        <v>78</v>
      </c>
      <c r="X16" s="54">
        <f t="shared" si="4"/>
        <v>97.5</v>
      </c>
      <c r="Y16" s="53">
        <v>20.0</v>
      </c>
      <c r="Z16" s="53">
        <v>95.0</v>
      </c>
      <c r="AA16" s="53">
        <v>20.0</v>
      </c>
      <c r="AB16" s="53">
        <v>100.0</v>
      </c>
      <c r="AC16" s="53">
        <v>40.0</v>
      </c>
      <c r="AD16" s="53">
        <v>97.0</v>
      </c>
      <c r="AE16" s="54">
        <f t="shared" si="5"/>
        <v>118</v>
      </c>
      <c r="AF16" s="55">
        <v>29.0</v>
      </c>
      <c r="AG16" s="55">
        <v>24.0</v>
      </c>
      <c r="AH16" s="56">
        <f t="shared" si="6"/>
        <v>171</v>
      </c>
      <c r="AI16" s="57">
        <f t="shared" si="7"/>
        <v>95.53072626</v>
      </c>
      <c r="AJ16" s="55">
        <v>23.0</v>
      </c>
      <c r="AK16" s="55">
        <v>20.0</v>
      </c>
      <c r="AL16" s="56">
        <f t="shared" si="8"/>
        <v>214</v>
      </c>
      <c r="AM16" s="58">
        <f t="shared" si="17"/>
        <v>95.53571429</v>
      </c>
      <c r="AN16" s="55">
        <v>22.0</v>
      </c>
      <c r="AO16" s="55">
        <v>17.0</v>
      </c>
      <c r="AP16" s="56">
        <f t="shared" si="9"/>
        <v>253</v>
      </c>
      <c r="AQ16" s="56">
        <f t="shared" si="18"/>
        <v>95.47169811</v>
      </c>
      <c r="AR16" s="55">
        <v>24.0</v>
      </c>
      <c r="AS16" s="55">
        <v>17.0</v>
      </c>
      <c r="AT16" s="56">
        <f t="shared" si="10"/>
        <v>294</v>
      </c>
      <c r="AU16" s="56">
        <f t="shared" si="19"/>
        <v>95.14563107</v>
      </c>
      <c r="AV16" s="59" t="s">
        <v>45</v>
      </c>
      <c r="AW16" s="59" t="s">
        <v>38</v>
      </c>
      <c r="AX16" s="59">
        <f t="shared" si="11"/>
        <v>339</v>
      </c>
      <c r="AY16" s="55">
        <f t="shared" si="20"/>
        <v>92.87671233</v>
      </c>
      <c r="AZ16" s="73">
        <v>17.0</v>
      </c>
      <c r="BA16" s="74">
        <v>17.0</v>
      </c>
      <c r="BB16" s="75">
        <f t="shared" si="21"/>
        <v>373</v>
      </c>
      <c r="BC16" s="76">
        <f t="shared" si="22"/>
        <v>93.01745636</v>
      </c>
      <c r="BD16" s="64">
        <v>20.0</v>
      </c>
      <c r="BE16" s="64">
        <v>14.0</v>
      </c>
      <c r="BF16" s="65">
        <f t="shared" si="12"/>
        <v>407</v>
      </c>
      <c r="BG16" s="63">
        <f t="shared" si="23"/>
        <v>92.71070615</v>
      </c>
      <c r="BH16" s="66">
        <v>18.0</v>
      </c>
      <c r="BI16" s="67">
        <v>20.0</v>
      </c>
      <c r="BJ16" s="65">
        <f t="shared" si="13"/>
        <v>445</v>
      </c>
      <c r="BK16" s="68">
        <f t="shared" si="24"/>
        <v>92.13250518</v>
      </c>
      <c r="BL16" s="69">
        <v>21.0</v>
      </c>
      <c r="BM16" s="69">
        <v>15.0</v>
      </c>
      <c r="BN16" s="65">
        <f t="shared" si="14"/>
        <v>481</v>
      </c>
      <c r="BO16" s="63">
        <f t="shared" si="25"/>
        <v>92.67822736</v>
      </c>
      <c r="BP16" s="69">
        <v>23.0</v>
      </c>
      <c r="BQ16" s="69">
        <v>18.0</v>
      </c>
      <c r="BR16" s="71">
        <f t="shared" si="26"/>
        <v>522</v>
      </c>
      <c r="BS16" s="63">
        <f t="shared" si="32"/>
        <v>93.21428571</v>
      </c>
      <c r="BT16" s="69">
        <v>19.0</v>
      </c>
      <c r="BU16" s="69">
        <v>11.0</v>
      </c>
      <c r="BV16" s="71">
        <f t="shared" si="27"/>
        <v>552</v>
      </c>
      <c r="BW16" s="63">
        <f t="shared" si="28"/>
        <v>92.46231156</v>
      </c>
      <c r="BX16" s="69">
        <v>2.0</v>
      </c>
      <c r="BY16" s="69">
        <v>4.0</v>
      </c>
      <c r="BZ16" s="71">
        <f t="shared" si="29"/>
        <v>558</v>
      </c>
      <c r="CA16" s="63">
        <f t="shared" si="30"/>
        <v>92.53731343</v>
      </c>
      <c r="CB16" s="48">
        <f t="shared" si="15"/>
        <v>288</v>
      </c>
      <c r="CC16" s="48">
        <f t="shared" si="16"/>
        <v>270</v>
      </c>
      <c r="CD16" s="72"/>
      <c r="CE16" s="72"/>
    </row>
    <row r="17">
      <c r="A17" s="50">
        <v>12.0</v>
      </c>
      <c r="B17" s="51" t="s">
        <v>49</v>
      </c>
      <c r="C17" s="52">
        <v>13.0</v>
      </c>
      <c r="D17" s="52">
        <v>92.86</v>
      </c>
      <c r="E17" s="52">
        <v>16.0</v>
      </c>
      <c r="F17" s="52">
        <v>84.21</v>
      </c>
      <c r="G17" s="52">
        <v>29.0</v>
      </c>
      <c r="H17" s="52">
        <v>87.88</v>
      </c>
      <c r="I17" s="53">
        <v>15.0</v>
      </c>
      <c r="J17" s="53">
        <v>100.0</v>
      </c>
      <c r="K17" s="53">
        <v>18.0</v>
      </c>
      <c r="L17" s="53">
        <v>100.0</v>
      </c>
      <c r="M17" s="13">
        <v>33.0</v>
      </c>
      <c r="N17" s="54">
        <v>100.0</v>
      </c>
      <c r="O17" s="54">
        <f t="shared" si="1"/>
        <v>62</v>
      </c>
      <c r="P17" s="54">
        <f t="shared" si="2"/>
        <v>93.93939394</v>
      </c>
      <c r="Q17" s="53">
        <v>5.0</v>
      </c>
      <c r="R17" s="53">
        <v>100.0</v>
      </c>
      <c r="S17" s="53">
        <v>9.0</v>
      </c>
      <c r="T17" s="53">
        <v>100.0</v>
      </c>
      <c r="U17" s="53">
        <v>14.0</v>
      </c>
      <c r="V17" s="53">
        <v>100.0</v>
      </c>
      <c r="W17" s="54">
        <f t="shared" si="3"/>
        <v>76</v>
      </c>
      <c r="X17" s="54">
        <f t="shared" si="4"/>
        <v>95</v>
      </c>
      <c r="Y17" s="53">
        <v>20.0</v>
      </c>
      <c r="Z17" s="53">
        <v>95.0</v>
      </c>
      <c r="AA17" s="53">
        <v>18.0</v>
      </c>
      <c r="AB17" s="53">
        <v>88.0</v>
      </c>
      <c r="AC17" s="53">
        <v>38.0</v>
      </c>
      <c r="AD17" s="53">
        <v>92.0</v>
      </c>
      <c r="AE17" s="54">
        <f t="shared" si="5"/>
        <v>114</v>
      </c>
      <c r="AF17" s="55">
        <v>31.0</v>
      </c>
      <c r="AG17" s="55">
        <v>24.0</v>
      </c>
      <c r="AH17" s="56">
        <f t="shared" si="6"/>
        <v>169</v>
      </c>
      <c r="AI17" s="57">
        <f t="shared" si="7"/>
        <v>94.41340782</v>
      </c>
      <c r="AJ17" s="55">
        <v>21.0</v>
      </c>
      <c r="AK17" s="55">
        <v>20.0</v>
      </c>
      <c r="AL17" s="56">
        <f t="shared" si="8"/>
        <v>210</v>
      </c>
      <c r="AM17" s="58">
        <f t="shared" si="17"/>
        <v>93.75</v>
      </c>
      <c r="AN17" s="55">
        <v>23.0</v>
      </c>
      <c r="AO17" s="55">
        <v>15.0</v>
      </c>
      <c r="AP17" s="56">
        <f t="shared" si="9"/>
        <v>248</v>
      </c>
      <c r="AQ17" s="56">
        <f t="shared" si="18"/>
        <v>93.58490566</v>
      </c>
      <c r="AR17" s="55">
        <v>25.0</v>
      </c>
      <c r="AS17" s="55">
        <v>19.0</v>
      </c>
      <c r="AT17" s="56">
        <f t="shared" si="10"/>
        <v>292</v>
      </c>
      <c r="AU17" s="56">
        <f t="shared" si="19"/>
        <v>94.49838188</v>
      </c>
      <c r="AV17" s="59" t="s">
        <v>37</v>
      </c>
      <c r="AW17" s="59" t="s">
        <v>50</v>
      </c>
      <c r="AX17" s="59">
        <f t="shared" si="11"/>
        <v>335</v>
      </c>
      <c r="AY17" s="55">
        <f t="shared" si="20"/>
        <v>91.78082192</v>
      </c>
      <c r="AZ17" s="73">
        <v>19.0</v>
      </c>
      <c r="BA17" s="74">
        <v>17.0</v>
      </c>
      <c r="BB17" s="75">
        <f t="shared" si="21"/>
        <v>371</v>
      </c>
      <c r="BC17" s="76">
        <f t="shared" si="22"/>
        <v>92.51870324</v>
      </c>
      <c r="BD17" s="64">
        <v>16.0</v>
      </c>
      <c r="BE17" s="64">
        <v>13.0</v>
      </c>
      <c r="BF17" s="65">
        <f t="shared" si="12"/>
        <v>400</v>
      </c>
      <c r="BG17" s="63">
        <f t="shared" si="23"/>
        <v>91.11617312</v>
      </c>
      <c r="BH17" s="66">
        <v>15.0</v>
      </c>
      <c r="BI17" s="67">
        <v>12.0</v>
      </c>
      <c r="BJ17" s="65">
        <f t="shared" si="13"/>
        <v>427</v>
      </c>
      <c r="BK17" s="68">
        <f t="shared" si="24"/>
        <v>88.4057971</v>
      </c>
      <c r="BL17" s="69">
        <v>21.0</v>
      </c>
      <c r="BM17" s="69">
        <v>15.0</v>
      </c>
      <c r="BN17" s="65">
        <f t="shared" si="14"/>
        <v>463</v>
      </c>
      <c r="BO17" s="63">
        <f t="shared" si="25"/>
        <v>89.21001927</v>
      </c>
      <c r="BP17" s="69">
        <v>13.0</v>
      </c>
      <c r="BQ17" s="69">
        <v>15.0</v>
      </c>
      <c r="BR17" s="71">
        <f t="shared" si="26"/>
        <v>491</v>
      </c>
      <c r="BS17" s="63">
        <f>(BR17*BS15)/BR15</f>
        <v>87.67857143</v>
      </c>
      <c r="BT17" s="69">
        <v>18.0</v>
      </c>
      <c r="BU17" s="69">
        <v>9.0</v>
      </c>
      <c r="BV17" s="71">
        <f t="shared" si="27"/>
        <v>518</v>
      </c>
      <c r="BW17" s="63">
        <f t="shared" si="28"/>
        <v>86.76716918</v>
      </c>
      <c r="BX17" s="69">
        <v>2.0</v>
      </c>
      <c r="BY17" s="69">
        <v>4.0</v>
      </c>
      <c r="BZ17" s="71">
        <f t="shared" si="29"/>
        <v>524</v>
      </c>
      <c r="CA17" s="63">
        <f t="shared" si="30"/>
        <v>86.89883914</v>
      </c>
      <c r="CB17" s="48">
        <f t="shared" si="15"/>
        <v>276</v>
      </c>
      <c r="CC17" s="48">
        <f t="shared" si="16"/>
        <v>248</v>
      </c>
      <c r="CD17" s="72"/>
      <c r="CE17" s="72"/>
    </row>
    <row r="18">
      <c r="A18" s="50">
        <v>13.0</v>
      </c>
      <c r="B18" s="51" t="s">
        <v>51</v>
      </c>
      <c r="C18" s="52">
        <v>14.0</v>
      </c>
      <c r="D18" s="52">
        <v>100.0</v>
      </c>
      <c r="E18" s="52">
        <v>19.0</v>
      </c>
      <c r="F18" s="52">
        <v>100.0</v>
      </c>
      <c r="G18" s="52">
        <v>33.0</v>
      </c>
      <c r="H18" s="52">
        <v>100.0</v>
      </c>
      <c r="I18" s="53">
        <v>15.0</v>
      </c>
      <c r="J18" s="53">
        <v>100.0</v>
      </c>
      <c r="K18" s="53">
        <v>18.0</v>
      </c>
      <c r="L18" s="53">
        <v>100.0</v>
      </c>
      <c r="M18" s="13">
        <v>33.0</v>
      </c>
      <c r="N18" s="54">
        <v>100.0</v>
      </c>
      <c r="O18" s="4"/>
      <c r="P18" s="54">
        <f>G18+M18</f>
        <v>66</v>
      </c>
      <c r="Q18" s="54">
        <f>P18/66*100</f>
        <v>100</v>
      </c>
      <c r="R18" s="53">
        <v>100.0</v>
      </c>
      <c r="S18" s="53">
        <v>9.0</v>
      </c>
      <c r="T18" s="53">
        <v>100.0</v>
      </c>
      <c r="U18" s="53">
        <v>14.0</v>
      </c>
      <c r="V18" s="53">
        <v>100.0</v>
      </c>
      <c r="W18" s="54">
        <f>P18+U18</f>
        <v>80</v>
      </c>
      <c r="X18" s="54">
        <f t="shared" si="4"/>
        <v>100</v>
      </c>
      <c r="Y18" s="53">
        <v>21.0</v>
      </c>
      <c r="Z18" s="53">
        <v>100.0</v>
      </c>
      <c r="AA18" s="53">
        <v>18.0</v>
      </c>
      <c r="AB18" s="53">
        <v>88.0</v>
      </c>
      <c r="AC18" s="53">
        <v>39.0</v>
      </c>
      <c r="AD18" s="53">
        <v>95.0</v>
      </c>
      <c r="AE18" s="54">
        <f t="shared" si="5"/>
        <v>119</v>
      </c>
      <c r="AF18" s="55">
        <v>34.0</v>
      </c>
      <c r="AG18" s="55">
        <v>24.0</v>
      </c>
      <c r="AH18" s="56">
        <f t="shared" si="6"/>
        <v>177</v>
      </c>
      <c r="AI18" s="57">
        <f t="shared" si="7"/>
        <v>98.88268156</v>
      </c>
      <c r="AJ18" s="55">
        <v>25.0</v>
      </c>
      <c r="AK18" s="55">
        <v>20.0</v>
      </c>
      <c r="AL18" s="56">
        <f t="shared" si="8"/>
        <v>222</v>
      </c>
      <c r="AM18" s="58">
        <f t="shared" si="17"/>
        <v>99.10714286</v>
      </c>
      <c r="AN18" s="55">
        <v>22.0</v>
      </c>
      <c r="AO18" s="55">
        <v>17.0</v>
      </c>
      <c r="AP18" s="56">
        <f t="shared" si="9"/>
        <v>261</v>
      </c>
      <c r="AQ18" s="56">
        <f t="shared" si="18"/>
        <v>98.49056604</v>
      </c>
      <c r="AR18" s="55">
        <v>18.0</v>
      </c>
      <c r="AS18" s="55">
        <v>19.0</v>
      </c>
      <c r="AT18" s="56">
        <f t="shared" si="10"/>
        <v>298</v>
      </c>
      <c r="AU18" s="56">
        <f t="shared" si="19"/>
        <v>96.44012945</v>
      </c>
      <c r="AV18" s="59" t="s">
        <v>29</v>
      </c>
      <c r="AW18" s="59" t="s">
        <v>30</v>
      </c>
      <c r="AX18" s="59">
        <f t="shared" si="11"/>
        <v>354</v>
      </c>
      <c r="AY18" s="55">
        <f t="shared" si="20"/>
        <v>96.98630137</v>
      </c>
      <c r="AZ18" s="73">
        <v>17.0</v>
      </c>
      <c r="BA18" s="74">
        <v>17.0</v>
      </c>
      <c r="BB18" s="75">
        <f t="shared" si="21"/>
        <v>388</v>
      </c>
      <c r="BC18" s="76">
        <f t="shared" si="22"/>
        <v>96.75810474</v>
      </c>
      <c r="BD18" s="64">
        <v>21.0</v>
      </c>
      <c r="BE18" s="64">
        <v>17.0</v>
      </c>
      <c r="BF18" s="65">
        <f t="shared" si="12"/>
        <v>426</v>
      </c>
      <c r="BG18" s="63">
        <f t="shared" si="23"/>
        <v>97.03872437</v>
      </c>
      <c r="BH18" s="66">
        <v>20.0</v>
      </c>
      <c r="BI18" s="67">
        <v>24.0</v>
      </c>
      <c r="BJ18" s="65">
        <f t="shared" si="13"/>
        <v>470</v>
      </c>
      <c r="BK18" s="68">
        <f t="shared" si="24"/>
        <v>97.30848861</v>
      </c>
      <c r="BL18" s="69">
        <v>21.0</v>
      </c>
      <c r="BM18" s="69">
        <v>15.0</v>
      </c>
      <c r="BN18" s="65">
        <f t="shared" si="14"/>
        <v>506</v>
      </c>
      <c r="BO18" s="63">
        <f t="shared" si="25"/>
        <v>97.49518304</v>
      </c>
      <c r="BP18" s="69">
        <v>18.0</v>
      </c>
      <c r="BQ18" s="69">
        <v>15.0</v>
      </c>
      <c r="BR18" s="71">
        <f t="shared" si="26"/>
        <v>539</v>
      </c>
      <c r="BS18" s="63">
        <f>(BR18*BS17)/BR17</f>
        <v>96.25</v>
      </c>
      <c r="BT18" s="69">
        <v>22.0</v>
      </c>
      <c r="BU18" s="69">
        <v>13.0</v>
      </c>
      <c r="BV18" s="71">
        <f t="shared" si="27"/>
        <v>574</v>
      </c>
      <c r="BW18" s="63">
        <f t="shared" si="28"/>
        <v>96.14740369</v>
      </c>
      <c r="BX18" s="69">
        <v>2.0</v>
      </c>
      <c r="BY18" s="69">
        <v>4.0</v>
      </c>
      <c r="BZ18" s="71">
        <f t="shared" si="29"/>
        <v>580</v>
      </c>
      <c r="CA18" s="63">
        <f t="shared" si="30"/>
        <v>96.18573798</v>
      </c>
      <c r="CB18" s="48">
        <f t="shared" si="15"/>
        <v>392</v>
      </c>
      <c r="CC18" s="48">
        <f t="shared" si="16"/>
        <v>283</v>
      </c>
      <c r="CD18" s="72"/>
      <c r="CE18" s="72"/>
    </row>
    <row r="19">
      <c r="A19" s="50">
        <v>14.0</v>
      </c>
      <c r="B19" s="51" t="s">
        <v>52</v>
      </c>
      <c r="C19" s="52">
        <v>14.0</v>
      </c>
      <c r="D19" s="52">
        <v>100.0</v>
      </c>
      <c r="E19" s="52">
        <v>19.0</v>
      </c>
      <c r="F19" s="52">
        <v>100.0</v>
      </c>
      <c r="G19" s="52">
        <v>33.0</v>
      </c>
      <c r="H19" s="52">
        <v>100.0</v>
      </c>
      <c r="I19" s="53">
        <v>15.0</v>
      </c>
      <c r="J19" s="53">
        <v>100.0</v>
      </c>
      <c r="K19" s="53">
        <v>18.0</v>
      </c>
      <c r="L19" s="53">
        <v>100.0</v>
      </c>
      <c r="M19" s="13">
        <v>33.0</v>
      </c>
      <c r="N19" s="54">
        <v>100.0</v>
      </c>
      <c r="O19" s="54">
        <f t="shared" ref="O19:O40" si="33">G19+M19</f>
        <v>66</v>
      </c>
      <c r="P19" s="54">
        <f t="shared" ref="P19:P40" si="34">O19/66*100</f>
        <v>100</v>
      </c>
      <c r="Q19" s="53">
        <v>5.0</v>
      </c>
      <c r="R19" s="53">
        <v>100.0</v>
      </c>
      <c r="S19" s="53">
        <v>9.0</v>
      </c>
      <c r="T19" s="53">
        <v>100.0</v>
      </c>
      <c r="U19" s="53">
        <v>14.0</v>
      </c>
      <c r="V19" s="53">
        <v>100.0</v>
      </c>
      <c r="W19" s="54">
        <f t="shared" ref="W19:W40" si="35">O19+U19</f>
        <v>80</v>
      </c>
      <c r="X19" s="54">
        <f t="shared" si="4"/>
        <v>100</v>
      </c>
      <c r="Y19" s="53">
        <v>21.0</v>
      </c>
      <c r="Z19" s="53">
        <v>100.0</v>
      </c>
      <c r="AA19" s="53">
        <v>20.0</v>
      </c>
      <c r="AB19" s="53">
        <v>100.0</v>
      </c>
      <c r="AC19" s="53">
        <v>41.0</v>
      </c>
      <c r="AD19" s="53">
        <v>100.0</v>
      </c>
      <c r="AE19" s="54">
        <f t="shared" si="5"/>
        <v>121</v>
      </c>
      <c r="AF19" s="55">
        <v>34.0</v>
      </c>
      <c r="AG19" s="55">
        <v>24.0</v>
      </c>
      <c r="AH19" s="56">
        <f t="shared" si="6"/>
        <v>179</v>
      </c>
      <c r="AI19" s="57">
        <f t="shared" si="7"/>
        <v>100</v>
      </c>
      <c r="AJ19" s="55">
        <v>25.0</v>
      </c>
      <c r="AK19" s="55">
        <v>20.0</v>
      </c>
      <c r="AL19" s="56">
        <f t="shared" si="8"/>
        <v>224</v>
      </c>
      <c r="AM19" s="58">
        <f t="shared" si="17"/>
        <v>100</v>
      </c>
      <c r="AN19" s="55">
        <v>24.0</v>
      </c>
      <c r="AO19" s="55">
        <v>17.0</v>
      </c>
      <c r="AP19" s="56">
        <f t="shared" si="9"/>
        <v>265</v>
      </c>
      <c r="AQ19" s="56">
        <f t="shared" si="18"/>
        <v>100</v>
      </c>
      <c r="AR19" s="55">
        <v>23.0</v>
      </c>
      <c r="AS19" s="55">
        <v>19.0</v>
      </c>
      <c r="AT19" s="56">
        <f t="shared" si="10"/>
        <v>307</v>
      </c>
      <c r="AU19" s="56">
        <f t="shared" si="19"/>
        <v>99.35275081</v>
      </c>
      <c r="AV19" s="59" t="s">
        <v>34</v>
      </c>
      <c r="AW19" s="59" t="s">
        <v>30</v>
      </c>
      <c r="AX19" s="59">
        <f t="shared" si="11"/>
        <v>361</v>
      </c>
      <c r="AY19" s="55">
        <f t="shared" si="20"/>
        <v>98.90410959</v>
      </c>
      <c r="AZ19" s="73">
        <v>18.0</v>
      </c>
      <c r="BA19" s="74">
        <v>10.0</v>
      </c>
      <c r="BB19" s="75">
        <f t="shared" si="21"/>
        <v>389</v>
      </c>
      <c r="BC19" s="76">
        <f t="shared" si="22"/>
        <v>97.0074813</v>
      </c>
      <c r="BD19" s="64">
        <v>15.0</v>
      </c>
      <c r="BE19" s="64">
        <v>15.0</v>
      </c>
      <c r="BF19" s="65">
        <f t="shared" si="12"/>
        <v>419</v>
      </c>
      <c r="BG19" s="63">
        <f t="shared" si="23"/>
        <v>95.44419134</v>
      </c>
      <c r="BH19" s="66">
        <v>18.0</v>
      </c>
      <c r="BI19" s="67">
        <v>20.0</v>
      </c>
      <c r="BJ19" s="65">
        <f t="shared" si="13"/>
        <v>457</v>
      </c>
      <c r="BK19" s="68">
        <f t="shared" si="24"/>
        <v>94.61697723</v>
      </c>
      <c r="BL19" s="69">
        <v>17.0</v>
      </c>
      <c r="BM19" s="69">
        <v>12.0</v>
      </c>
      <c r="BN19" s="65">
        <f t="shared" si="14"/>
        <v>486</v>
      </c>
      <c r="BO19" s="63">
        <f t="shared" si="25"/>
        <v>93.6416185</v>
      </c>
      <c r="BP19" s="69">
        <v>17.0</v>
      </c>
      <c r="BQ19" s="69">
        <v>13.0</v>
      </c>
      <c r="BR19" s="71">
        <f t="shared" si="26"/>
        <v>516</v>
      </c>
      <c r="BS19" s="63">
        <f>(BR19*BS17)/BR17</f>
        <v>92.14285714</v>
      </c>
      <c r="BT19" s="69">
        <v>18.0</v>
      </c>
      <c r="BU19" s="69">
        <v>11.0</v>
      </c>
      <c r="BV19" s="71">
        <f t="shared" si="27"/>
        <v>545</v>
      </c>
      <c r="BW19" s="63">
        <f t="shared" si="28"/>
        <v>91.28978224</v>
      </c>
      <c r="BX19" s="69">
        <v>2.0</v>
      </c>
      <c r="BY19" s="69">
        <v>4.0</v>
      </c>
      <c r="BZ19" s="71">
        <f t="shared" si="29"/>
        <v>551</v>
      </c>
      <c r="CA19" s="63">
        <f t="shared" si="30"/>
        <v>91.37645108</v>
      </c>
      <c r="CB19" s="48">
        <f t="shared" si="15"/>
        <v>286</v>
      </c>
      <c r="CC19" s="48">
        <f t="shared" si="16"/>
        <v>265</v>
      </c>
      <c r="CD19" s="72"/>
      <c r="CE19" s="72"/>
    </row>
    <row r="20">
      <c r="A20" s="50">
        <v>15.0</v>
      </c>
      <c r="B20" s="51" t="s">
        <v>53</v>
      </c>
      <c r="C20" s="52">
        <v>13.0</v>
      </c>
      <c r="D20" s="52">
        <v>92.86</v>
      </c>
      <c r="E20" s="52">
        <v>17.0</v>
      </c>
      <c r="F20" s="52">
        <v>89.47</v>
      </c>
      <c r="G20" s="52">
        <v>30.0</v>
      </c>
      <c r="H20" s="52">
        <v>90.91</v>
      </c>
      <c r="I20" s="53">
        <v>15.0</v>
      </c>
      <c r="J20" s="53">
        <v>100.0</v>
      </c>
      <c r="K20" s="53">
        <v>18.0</v>
      </c>
      <c r="L20" s="53">
        <v>100.0</v>
      </c>
      <c r="M20" s="13">
        <v>33.0</v>
      </c>
      <c r="N20" s="54">
        <v>100.0</v>
      </c>
      <c r="O20" s="54">
        <f t="shared" si="33"/>
        <v>63</v>
      </c>
      <c r="P20" s="54">
        <f t="shared" si="34"/>
        <v>95.45454545</v>
      </c>
      <c r="Q20" s="53">
        <v>4.0</v>
      </c>
      <c r="R20" s="53">
        <v>80.0</v>
      </c>
      <c r="S20" s="53">
        <v>7.0</v>
      </c>
      <c r="T20" s="53">
        <v>77.78</v>
      </c>
      <c r="U20" s="53">
        <v>11.0</v>
      </c>
      <c r="V20" s="53">
        <v>78.6</v>
      </c>
      <c r="W20" s="54">
        <f t="shared" si="35"/>
        <v>74</v>
      </c>
      <c r="X20" s="54">
        <f t="shared" si="4"/>
        <v>92.5</v>
      </c>
      <c r="Y20" s="53">
        <v>21.0</v>
      </c>
      <c r="Z20" s="53">
        <v>100.0</v>
      </c>
      <c r="AA20" s="53">
        <v>20.0</v>
      </c>
      <c r="AB20" s="53">
        <v>100.0</v>
      </c>
      <c r="AC20" s="53">
        <v>41.0</v>
      </c>
      <c r="AD20" s="53">
        <v>100.0</v>
      </c>
      <c r="AE20" s="54">
        <f t="shared" si="5"/>
        <v>115</v>
      </c>
      <c r="AF20" s="55">
        <v>30.0</v>
      </c>
      <c r="AG20" s="55">
        <v>24.0</v>
      </c>
      <c r="AH20" s="56">
        <f t="shared" si="6"/>
        <v>169</v>
      </c>
      <c r="AI20" s="57">
        <f t="shared" si="7"/>
        <v>94.41340782</v>
      </c>
      <c r="AJ20" s="55">
        <v>19.0</v>
      </c>
      <c r="AK20" s="55">
        <v>14.0</v>
      </c>
      <c r="AL20" s="56">
        <f t="shared" si="8"/>
        <v>202</v>
      </c>
      <c r="AM20" s="58">
        <f t="shared" si="17"/>
        <v>90.17857143</v>
      </c>
      <c r="AN20" s="55">
        <v>22.0</v>
      </c>
      <c r="AO20" s="55">
        <v>17.0</v>
      </c>
      <c r="AP20" s="56">
        <f t="shared" si="9"/>
        <v>241</v>
      </c>
      <c r="AQ20" s="56">
        <f t="shared" si="18"/>
        <v>90.94339623</v>
      </c>
      <c r="AR20" s="55">
        <v>23.0</v>
      </c>
      <c r="AS20" s="55">
        <v>19.0</v>
      </c>
      <c r="AT20" s="56">
        <f t="shared" si="10"/>
        <v>283</v>
      </c>
      <c r="AU20" s="56">
        <f t="shared" si="19"/>
        <v>91.58576052</v>
      </c>
      <c r="AV20" s="59" t="s">
        <v>29</v>
      </c>
      <c r="AW20" s="59" t="s">
        <v>30</v>
      </c>
      <c r="AX20" s="59">
        <f t="shared" si="11"/>
        <v>339</v>
      </c>
      <c r="AY20" s="55">
        <f t="shared" si="20"/>
        <v>92.87671233</v>
      </c>
      <c r="AZ20" s="73">
        <v>19.0</v>
      </c>
      <c r="BA20" s="74">
        <v>15.0</v>
      </c>
      <c r="BB20" s="75">
        <f t="shared" si="21"/>
        <v>373</v>
      </c>
      <c r="BC20" s="76">
        <f t="shared" si="22"/>
        <v>93.01745636</v>
      </c>
      <c r="BD20" s="64">
        <v>19.0</v>
      </c>
      <c r="BE20" s="64">
        <v>12.0</v>
      </c>
      <c r="BF20" s="65">
        <f t="shared" si="12"/>
        <v>404</v>
      </c>
      <c r="BG20" s="63">
        <f t="shared" si="23"/>
        <v>92.02733485</v>
      </c>
      <c r="BH20" s="66">
        <v>18.0</v>
      </c>
      <c r="BI20" s="67">
        <v>24.0</v>
      </c>
      <c r="BJ20" s="65">
        <f t="shared" si="13"/>
        <v>446</v>
      </c>
      <c r="BK20" s="68">
        <f t="shared" si="24"/>
        <v>92.33954451</v>
      </c>
      <c r="BL20" s="69">
        <v>19.0</v>
      </c>
      <c r="BM20" s="69">
        <v>15.0</v>
      </c>
      <c r="BN20" s="65">
        <f t="shared" si="14"/>
        <v>480</v>
      </c>
      <c r="BO20" s="63">
        <f t="shared" si="25"/>
        <v>92.48554913</v>
      </c>
      <c r="BP20" s="69">
        <v>20.0</v>
      </c>
      <c r="BQ20" s="69">
        <v>15.0</v>
      </c>
      <c r="BR20" s="71">
        <f t="shared" si="26"/>
        <v>515</v>
      </c>
      <c r="BS20" s="63">
        <f t="shared" ref="BS20:BS21" si="36">(BR20*BS19)/BR19</f>
        <v>91.96428571</v>
      </c>
      <c r="BT20" s="69">
        <v>15.0</v>
      </c>
      <c r="BU20" s="69">
        <v>11.0</v>
      </c>
      <c r="BV20" s="71">
        <f t="shared" si="27"/>
        <v>541</v>
      </c>
      <c r="BW20" s="63">
        <f t="shared" si="28"/>
        <v>90.61976549</v>
      </c>
      <c r="BX20" s="69">
        <v>2.0</v>
      </c>
      <c r="BY20" s="69">
        <v>4.0</v>
      </c>
      <c r="BZ20" s="71">
        <f t="shared" si="29"/>
        <v>547</v>
      </c>
      <c r="CA20" s="63">
        <f t="shared" si="30"/>
        <v>90.71310116</v>
      </c>
      <c r="CB20" s="48">
        <f t="shared" si="15"/>
        <v>281</v>
      </c>
      <c r="CC20" s="48">
        <f t="shared" si="16"/>
        <v>266</v>
      </c>
      <c r="CD20" s="72"/>
      <c r="CE20" s="72"/>
    </row>
    <row r="21">
      <c r="A21" s="50">
        <v>16.0</v>
      </c>
      <c r="B21" s="51" t="s">
        <v>54</v>
      </c>
      <c r="C21" s="52">
        <v>13.0</v>
      </c>
      <c r="D21" s="52">
        <v>92.86</v>
      </c>
      <c r="E21" s="52">
        <v>17.0</v>
      </c>
      <c r="F21" s="52">
        <v>89.47</v>
      </c>
      <c r="G21" s="52">
        <v>30.0</v>
      </c>
      <c r="H21" s="52">
        <v>90.91</v>
      </c>
      <c r="I21" s="53">
        <v>15.0</v>
      </c>
      <c r="J21" s="53">
        <v>100.0</v>
      </c>
      <c r="K21" s="53">
        <v>18.0</v>
      </c>
      <c r="L21" s="53">
        <v>100.0</v>
      </c>
      <c r="M21" s="13">
        <v>33.0</v>
      </c>
      <c r="N21" s="54">
        <v>100.0</v>
      </c>
      <c r="O21" s="54">
        <f t="shared" si="33"/>
        <v>63</v>
      </c>
      <c r="P21" s="54">
        <f t="shared" si="34"/>
        <v>95.45454545</v>
      </c>
      <c r="Q21" s="53">
        <v>5.0</v>
      </c>
      <c r="R21" s="53">
        <v>100.0</v>
      </c>
      <c r="S21" s="53">
        <v>9.0</v>
      </c>
      <c r="T21" s="53">
        <v>100.0</v>
      </c>
      <c r="U21" s="53">
        <v>14.0</v>
      </c>
      <c r="V21" s="53">
        <v>100.0</v>
      </c>
      <c r="W21" s="54">
        <f t="shared" si="35"/>
        <v>77</v>
      </c>
      <c r="X21" s="54">
        <f t="shared" si="4"/>
        <v>96.25</v>
      </c>
      <c r="Y21" s="53">
        <v>21.0</v>
      </c>
      <c r="Z21" s="53">
        <v>100.0</v>
      </c>
      <c r="AA21" s="53">
        <v>18.0</v>
      </c>
      <c r="AB21" s="53">
        <v>88.0</v>
      </c>
      <c r="AC21" s="53">
        <v>39.0</v>
      </c>
      <c r="AD21" s="53">
        <v>95.0</v>
      </c>
      <c r="AE21" s="54">
        <f t="shared" si="5"/>
        <v>116</v>
      </c>
      <c r="AF21" s="55">
        <v>34.0</v>
      </c>
      <c r="AG21" s="55">
        <v>24.0</v>
      </c>
      <c r="AH21" s="56">
        <f t="shared" si="6"/>
        <v>174</v>
      </c>
      <c r="AI21" s="57">
        <f t="shared" si="7"/>
        <v>97.20670391</v>
      </c>
      <c r="AJ21" s="55">
        <v>19.0</v>
      </c>
      <c r="AK21" s="55">
        <v>14.0</v>
      </c>
      <c r="AL21" s="56">
        <f t="shared" si="8"/>
        <v>207</v>
      </c>
      <c r="AM21" s="58">
        <f t="shared" si="17"/>
        <v>92.41071429</v>
      </c>
      <c r="AN21" s="55">
        <v>22.0</v>
      </c>
      <c r="AO21" s="55">
        <v>17.0</v>
      </c>
      <c r="AP21" s="56">
        <f t="shared" si="9"/>
        <v>246</v>
      </c>
      <c r="AQ21" s="56">
        <f t="shared" si="18"/>
        <v>92.83018868</v>
      </c>
      <c r="AR21" s="55">
        <v>23.0</v>
      </c>
      <c r="AS21" s="55">
        <v>13.0</v>
      </c>
      <c r="AT21" s="56">
        <f t="shared" si="10"/>
        <v>282</v>
      </c>
      <c r="AU21" s="56">
        <f t="shared" si="19"/>
        <v>91.26213592</v>
      </c>
      <c r="AV21" s="59" t="s">
        <v>29</v>
      </c>
      <c r="AW21" s="59" t="s">
        <v>30</v>
      </c>
      <c r="AX21" s="59">
        <f t="shared" si="11"/>
        <v>338</v>
      </c>
      <c r="AY21" s="55">
        <f t="shared" si="20"/>
        <v>92.60273973</v>
      </c>
      <c r="AZ21" s="73">
        <v>19.0</v>
      </c>
      <c r="BA21" s="74">
        <v>17.0</v>
      </c>
      <c r="BB21" s="75">
        <f t="shared" si="21"/>
        <v>374</v>
      </c>
      <c r="BC21" s="76">
        <f t="shared" si="22"/>
        <v>93.26683292</v>
      </c>
      <c r="BD21" s="64">
        <v>19.0</v>
      </c>
      <c r="BE21" s="64">
        <v>16.0</v>
      </c>
      <c r="BF21" s="65">
        <f t="shared" si="12"/>
        <v>409</v>
      </c>
      <c r="BG21" s="63">
        <f t="shared" si="23"/>
        <v>93.16628702</v>
      </c>
      <c r="BH21" s="66">
        <v>20.0</v>
      </c>
      <c r="BI21" s="67">
        <v>24.0</v>
      </c>
      <c r="BJ21" s="65">
        <f t="shared" si="13"/>
        <v>453</v>
      </c>
      <c r="BK21" s="68">
        <f t="shared" si="24"/>
        <v>93.78881988</v>
      </c>
      <c r="BL21" s="69">
        <v>21.0</v>
      </c>
      <c r="BM21" s="69">
        <v>15.0</v>
      </c>
      <c r="BN21" s="65">
        <f t="shared" si="14"/>
        <v>489</v>
      </c>
      <c r="BO21" s="63">
        <f t="shared" si="25"/>
        <v>94.21965318</v>
      </c>
      <c r="BP21" s="69">
        <v>23.0</v>
      </c>
      <c r="BQ21" s="69">
        <v>18.0</v>
      </c>
      <c r="BR21" s="71">
        <f t="shared" si="26"/>
        <v>530</v>
      </c>
      <c r="BS21" s="63">
        <f t="shared" si="36"/>
        <v>94.64285714</v>
      </c>
      <c r="BT21" s="69">
        <v>24.0</v>
      </c>
      <c r="BU21" s="69">
        <v>13.0</v>
      </c>
      <c r="BV21" s="71">
        <f t="shared" si="27"/>
        <v>567</v>
      </c>
      <c r="BW21" s="63">
        <f t="shared" si="28"/>
        <v>94.97487437</v>
      </c>
      <c r="BX21" s="69">
        <v>2.0</v>
      </c>
      <c r="BY21" s="69">
        <v>4.0</v>
      </c>
      <c r="BZ21" s="71">
        <f t="shared" si="29"/>
        <v>573</v>
      </c>
      <c r="CA21" s="63">
        <f t="shared" si="30"/>
        <v>95.02487562</v>
      </c>
      <c r="CB21" s="48">
        <f t="shared" si="15"/>
        <v>302</v>
      </c>
      <c r="CC21" s="48">
        <f t="shared" si="16"/>
        <v>271</v>
      </c>
      <c r="CD21" s="72"/>
      <c r="CE21" s="72"/>
    </row>
    <row r="22">
      <c r="A22" s="50">
        <v>17.0</v>
      </c>
      <c r="B22" s="51" t="s">
        <v>55</v>
      </c>
      <c r="C22" s="52">
        <v>14.0</v>
      </c>
      <c r="D22" s="52">
        <v>100.0</v>
      </c>
      <c r="E22" s="52">
        <v>19.0</v>
      </c>
      <c r="F22" s="52">
        <v>100.0</v>
      </c>
      <c r="G22" s="52">
        <v>33.0</v>
      </c>
      <c r="H22" s="52">
        <v>100.0</v>
      </c>
      <c r="I22" s="53">
        <v>13.0</v>
      </c>
      <c r="J22" s="53">
        <v>87.0</v>
      </c>
      <c r="K22" s="53">
        <v>18.0</v>
      </c>
      <c r="L22" s="53">
        <v>100.0</v>
      </c>
      <c r="M22" s="13">
        <v>31.0</v>
      </c>
      <c r="N22" s="54">
        <v>93.94</v>
      </c>
      <c r="O22" s="54">
        <f t="shared" si="33"/>
        <v>64</v>
      </c>
      <c r="P22" s="54">
        <f t="shared" si="34"/>
        <v>96.96969697</v>
      </c>
      <c r="Q22" s="53">
        <v>5.0</v>
      </c>
      <c r="R22" s="53">
        <v>100.0</v>
      </c>
      <c r="S22" s="53">
        <v>9.0</v>
      </c>
      <c r="T22" s="53">
        <v>100.0</v>
      </c>
      <c r="U22" s="53">
        <v>14.0</v>
      </c>
      <c r="V22" s="53">
        <v>100.0</v>
      </c>
      <c r="W22" s="54">
        <f t="shared" si="35"/>
        <v>78</v>
      </c>
      <c r="X22" s="54">
        <f t="shared" si="4"/>
        <v>97.5</v>
      </c>
      <c r="Y22" s="53">
        <v>20.0</v>
      </c>
      <c r="Z22" s="53">
        <v>95.0</v>
      </c>
      <c r="AA22" s="53">
        <v>20.0</v>
      </c>
      <c r="AB22" s="53">
        <v>100.0</v>
      </c>
      <c r="AC22" s="53">
        <v>40.0</v>
      </c>
      <c r="AD22" s="53">
        <v>97.0</v>
      </c>
      <c r="AE22" s="54">
        <f t="shared" si="5"/>
        <v>118</v>
      </c>
      <c r="AF22" s="55">
        <v>29.0</v>
      </c>
      <c r="AG22" s="55">
        <v>23.0</v>
      </c>
      <c r="AH22" s="56">
        <f t="shared" si="6"/>
        <v>170</v>
      </c>
      <c r="AI22" s="57">
        <f t="shared" si="7"/>
        <v>94.97206704</v>
      </c>
      <c r="AJ22" s="55">
        <v>23.0</v>
      </c>
      <c r="AK22" s="55">
        <v>20.0</v>
      </c>
      <c r="AL22" s="56">
        <f t="shared" si="8"/>
        <v>213</v>
      </c>
      <c r="AM22" s="58">
        <f t="shared" si="17"/>
        <v>95.08928571</v>
      </c>
      <c r="AN22" s="55">
        <v>19.0</v>
      </c>
      <c r="AO22" s="55">
        <v>15.0</v>
      </c>
      <c r="AP22" s="56">
        <f t="shared" si="9"/>
        <v>247</v>
      </c>
      <c r="AQ22" s="56">
        <f t="shared" si="18"/>
        <v>93.20754717</v>
      </c>
      <c r="AR22" s="55">
        <v>25.0</v>
      </c>
      <c r="AS22" s="55">
        <v>19.0</v>
      </c>
      <c r="AT22" s="56">
        <f t="shared" si="10"/>
        <v>291</v>
      </c>
      <c r="AU22" s="56">
        <f t="shared" si="19"/>
        <v>94.17475728</v>
      </c>
      <c r="AV22" s="59" t="s">
        <v>37</v>
      </c>
      <c r="AW22" s="59" t="s">
        <v>30</v>
      </c>
      <c r="AX22" s="59">
        <f t="shared" si="11"/>
        <v>344</v>
      </c>
      <c r="AY22" s="55">
        <f t="shared" si="20"/>
        <v>94.24657534</v>
      </c>
      <c r="AZ22" s="73">
        <v>19.0</v>
      </c>
      <c r="BA22" s="74">
        <v>13.0</v>
      </c>
      <c r="BB22" s="75">
        <f t="shared" si="21"/>
        <v>376</v>
      </c>
      <c r="BC22" s="76">
        <f t="shared" si="22"/>
        <v>93.76558603</v>
      </c>
      <c r="BD22" s="64">
        <v>19.0</v>
      </c>
      <c r="BE22" s="64">
        <v>15.0</v>
      </c>
      <c r="BF22" s="65">
        <f t="shared" si="12"/>
        <v>410</v>
      </c>
      <c r="BG22" s="63">
        <f t="shared" si="23"/>
        <v>93.39407745</v>
      </c>
      <c r="BH22" s="66">
        <v>19.0</v>
      </c>
      <c r="BI22" s="67">
        <v>24.0</v>
      </c>
      <c r="BJ22" s="65">
        <f t="shared" si="13"/>
        <v>453</v>
      </c>
      <c r="BK22" s="68">
        <f t="shared" si="24"/>
        <v>93.78881988</v>
      </c>
      <c r="BL22" s="69">
        <v>20.0</v>
      </c>
      <c r="BM22" s="69">
        <v>10.0</v>
      </c>
      <c r="BN22" s="65">
        <f t="shared" si="14"/>
        <v>483</v>
      </c>
      <c r="BO22" s="63">
        <f t="shared" si="25"/>
        <v>93.06358382</v>
      </c>
      <c r="BP22" s="69">
        <v>18.0</v>
      </c>
      <c r="BQ22" s="69">
        <v>16.0</v>
      </c>
      <c r="BR22" s="71">
        <f t="shared" si="26"/>
        <v>517</v>
      </c>
      <c r="BS22" s="63">
        <f>(BR22*BS20)/BR20</f>
        <v>92.32142857</v>
      </c>
      <c r="BT22" s="69">
        <v>19.0</v>
      </c>
      <c r="BU22" s="69">
        <v>10.0</v>
      </c>
      <c r="BV22" s="71">
        <f t="shared" si="27"/>
        <v>546</v>
      </c>
      <c r="BW22" s="63">
        <f t="shared" si="28"/>
        <v>91.45728643</v>
      </c>
      <c r="BX22" s="69">
        <v>2.0</v>
      </c>
      <c r="BY22" s="69">
        <v>4.0</v>
      </c>
      <c r="BZ22" s="71">
        <f t="shared" si="29"/>
        <v>552</v>
      </c>
      <c r="CA22" s="63">
        <f t="shared" si="30"/>
        <v>91.54228856</v>
      </c>
      <c r="CB22" s="48">
        <f t="shared" si="15"/>
        <v>283</v>
      </c>
      <c r="CC22" s="48">
        <f t="shared" si="16"/>
        <v>269</v>
      </c>
      <c r="CD22" s="72"/>
      <c r="CE22" s="72"/>
    </row>
    <row r="23">
      <c r="A23" s="50">
        <v>18.0</v>
      </c>
      <c r="B23" s="51" t="s">
        <v>56</v>
      </c>
      <c r="C23" s="52">
        <v>13.0</v>
      </c>
      <c r="D23" s="52">
        <v>92.86</v>
      </c>
      <c r="E23" s="52">
        <v>18.0</v>
      </c>
      <c r="F23" s="52">
        <v>94.74</v>
      </c>
      <c r="G23" s="52">
        <v>31.0</v>
      </c>
      <c r="H23" s="52">
        <v>93.94</v>
      </c>
      <c r="I23" s="53">
        <v>14.0</v>
      </c>
      <c r="J23" s="53">
        <v>93.0</v>
      </c>
      <c r="K23" s="53">
        <v>16.0</v>
      </c>
      <c r="L23" s="53">
        <v>88.89</v>
      </c>
      <c r="M23" s="13">
        <v>30.0</v>
      </c>
      <c r="N23" s="54">
        <v>90.91</v>
      </c>
      <c r="O23" s="54">
        <f t="shared" si="33"/>
        <v>61</v>
      </c>
      <c r="P23" s="54">
        <f t="shared" si="34"/>
        <v>92.42424242</v>
      </c>
      <c r="Q23" s="53">
        <v>5.0</v>
      </c>
      <c r="R23" s="53">
        <v>100.0</v>
      </c>
      <c r="S23" s="53">
        <v>9.0</v>
      </c>
      <c r="T23" s="53">
        <v>100.0</v>
      </c>
      <c r="U23" s="53">
        <v>14.0</v>
      </c>
      <c r="V23" s="53">
        <v>100.0</v>
      </c>
      <c r="W23" s="54">
        <f t="shared" si="35"/>
        <v>75</v>
      </c>
      <c r="X23" s="54">
        <f t="shared" si="4"/>
        <v>93.75</v>
      </c>
      <c r="Y23" s="53">
        <v>21.0</v>
      </c>
      <c r="Z23" s="53">
        <v>100.0</v>
      </c>
      <c r="AA23" s="53">
        <v>20.0</v>
      </c>
      <c r="AB23" s="53">
        <v>100.0</v>
      </c>
      <c r="AC23" s="53">
        <v>39.0</v>
      </c>
      <c r="AD23" s="53">
        <v>95.0</v>
      </c>
      <c r="AE23" s="54">
        <f t="shared" si="5"/>
        <v>114</v>
      </c>
      <c r="AF23" s="55">
        <v>31.0</v>
      </c>
      <c r="AG23" s="55">
        <v>23.0</v>
      </c>
      <c r="AH23" s="56">
        <f t="shared" si="6"/>
        <v>168</v>
      </c>
      <c r="AI23" s="57">
        <f t="shared" si="7"/>
        <v>93.8547486</v>
      </c>
      <c r="AJ23" s="55">
        <v>25.0</v>
      </c>
      <c r="AK23" s="55">
        <v>18.0</v>
      </c>
      <c r="AL23" s="56">
        <f t="shared" si="8"/>
        <v>211</v>
      </c>
      <c r="AM23" s="58">
        <f t="shared" si="17"/>
        <v>94.19642857</v>
      </c>
      <c r="AN23" s="55">
        <v>24.0</v>
      </c>
      <c r="AO23" s="55">
        <v>17.0</v>
      </c>
      <c r="AP23" s="56">
        <f t="shared" si="9"/>
        <v>252</v>
      </c>
      <c r="AQ23" s="56">
        <f t="shared" si="18"/>
        <v>95.09433962</v>
      </c>
      <c r="AR23" s="55">
        <v>23.0</v>
      </c>
      <c r="AS23" s="55">
        <v>17.0</v>
      </c>
      <c r="AT23" s="56">
        <f t="shared" si="10"/>
        <v>292</v>
      </c>
      <c r="AU23" s="56">
        <f t="shared" si="19"/>
        <v>94.49838188</v>
      </c>
      <c r="AV23" s="59" t="s">
        <v>37</v>
      </c>
      <c r="AW23" s="59" t="s">
        <v>30</v>
      </c>
      <c r="AX23" s="59">
        <f t="shared" si="11"/>
        <v>345</v>
      </c>
      <c r="AY23" s="55">
        <f t="shared" si="20"/>
        <v>94.52054795</v>
      </c>
      <c r="AZ23" s="73">
        <v>18.0</v>
      </c>
      <c r="BA23" s="74">
        <v>16.0</v>
      </c>
      <c r="BB23" s="75">
        <f t="shared" si="21"/>
        <v>379</v>
      </c>
      <c r="BC23" s="76">
        <f t="shared" si="22"/>
        <v>94.51371571</v>
      </c>
      <c r="BD23" s="64">
        <v>20.0</v>
      </c>
      <c r="BE23" s="64">
        <v>17.0</v>
      </c>
      <c r="BF23" s="65">
        <f t="shared" si="12"/>
        <v>416</v>
      </c>
      <c r="BG23" s="63">
        <f t="shared" si="23"/>
        <v>94.76082005</v>
      </c>
      <c r="BH23" s="66">
        <v>19.0</v>
      </c>
      <c r="BI23" s="67">
        <v>24.0</v>
      </c>
      <c r="BJ23" s="65">
        <f t="shared" si="13"/>
        <v>459</v>
      </c>
      <c r="BK23" s="68">
        <f t="shared" si="24"/>
        <v>95.0310559</v>
      </c>
      <c r="BL23" s="69">
        <v>19.0</v>
      </c>
      <c r="BM23" s="69">
        <v>15.0</v>
      </c>
      <c r="BN23" s="65">
        <f t="shared" si="14"/>
        <v>493</v>
      </c>
      <c r="BO23" s="63">
        <f t="shared" si="25"/>
        <v>94.99036609</v>
      </c>
      <c r="BP23" s="69">
        <v>20.0</v>
      </c>
      <c r="BQ23" s="69">
        <v>15.0</v>
      </c>
      <c r="BR23" s="71">
        <f t="shared" si="26"/>
        <v>528</v>
      </c>
      <c r="BS23" s="63">
        <f>(BR23*BS22)/BR22</f>
        <v>94.28571429</v>
      </c>
      <c r="BT23" s="69">
        <v>17.0</v>
      </c>
      <c r="BU23" s="69">
        <v>11.0</v>
      </c>
      <c r="BV23" s="71">
        <f t="shared" si="27"/>
        <v>556</v>
      </c>
      <c r="BW23" s="63">
        <f t="shared" si="28"/>
        <v>93.13232831</v>
      </c>
      <c r="BX23" s="69">
        <v>2.0</v>
      </c>
      <c r="BY23" s="69">
        <v>4.0</v>
      </c>
      <c r="BZ23" s="71">
        <f t="shared" si="29"/>
        <v>562</v>
      </c>
      <c r="CA23" s="63">
        <f t="shared" si="30"/>
        <v>93.20066335</v>
      </c>
      <c r="CB23" s="48">
        <f t="shared" si="15"/>
        <v>290</v>
      </c>
      <c r="CC23" s="48">
        <f t="shared" si="16"/>
        <v>274</v>
      </c>
      <c r="CD23" s="72"/>
      <c r="CE23" s="72"/>
    </row>
    <row r="24">
      <c r="A24" s="50">
        <v>19.0</v>
      </c>
      <c r="B24" s="51" t="s">
        <v>57</v>
      </c>
      <c r="C24" s="52">
        <v>14.0</v>
      </c>
      <c r="D24" s="52">
        <v>100.0</v>
      </c>
      <c r="E24" s="52">
        <v>19.0</v>
      </c>
      <c r="F24" s="52">
        <v>100.0</v>
      </c>
      <c r="G24" s="52">
        <v>33.0</v>
      </c>
      <c r="H24" s="52">
        <v>100.0</v>
      </c>
      <c r="I24" s="53">
        <v>15.0</v>
      </c>
      <c r="J24" s="53">
        <v>100.0</v>
      </c>
      <c r="K24" s="53">
        <v>18.0</v>
      </c>
      <c r="L24" s="53">
        <v>100.0</v>
      </c>
      <c r="M24" s="13">
        <v>33.0</v>
      </c>
      <c r="N24" s="54">
        <v>100.0</v>
      </c>
      <c r="O24" s="54">
        <f t="shared" si="33"/>
        <v>66</v>
      </c>
      <c r="P24" s="54">
        <f t="shared" si="34"/>
        <v>100</v>
      </c>
      <c r="Q24" s="53">
        <v>5.0</v>
      </c>
      <c r="R24" s="53">
        <v>100.0</v>
      </c>
      <c r="S24" s="53">
        <v>9.0</v>
      </c>
      <c r="T24" s="53">
        <v>100.0</v>
      </c>
      <c r="U24" s="53">
        <v>14.0</v>
      </c>
      <c r="V24" s="53">
        <v>100.0</v>
      </c>
      <c r="W24" s="54">
        <f t="shared" si="35"/>
        <v>80</v>
      </c>
      <c r="X24" s="54">
        <f t="shared" si="4"/>
        <v>100</v>
      </c>
      <c r="Y24" s="53">
        <v>19.0</v>
      </c>
      <c r="Z24" s="53">
        <v>90.0</v>
      </c>
      <c r="AA24" s="53">
        <v>20.0</v>
      </c>
      <c r="AB24" s="53">
        <v>100.0</v>
      </c>
      <c r="AC24" s="53">
        <v>39.0</v>
      </c>
      <c r="AD24" s="53">
        <v>95.0</v>
      </c>
      <c r="AE24" s="54">
        <f t="shared" si="5"/>
        <v>119</v>
      </c>
      <c r="AF24" s="55">
        <v>29.0</v>
      </c>
      <c r="AG24" s="55">
        <v>24.0</v>
      </c>
      <c r="AH24" s="56">
        <f t="shared" si="6"/>
        <v>172</v>
      </c>
      <c r="AI24" s="57">
        <f t="shared" si="7"/>
        <v>96.08938547</v>
      </c>
      <c r="AJ24" s="55">
        <v>25.0</v>
      </c>
      <c r="AK24" s="55">
        <v>20.0</v>
      </c>
      <c r="AL24" s="56">
        <f t="shared" si="8"/>
        <v>217</v>
      </c>
      <c r="AM24" s="58">
        <f t="shared" si="17"/>
        <v>96.875</v>
      </c>
      <c r="AN24" s="55">
        <v>23.0</v>
      </c>
      <c r="AO24" s="55">
        <v>17.0</v>
      </c>
      <c r="AP24" s="56">
        <f t="shared" si="9"/>
        <v>257</v>
      </c>
      <c r="AQ24" s="56">
        <f t="shared" si="18"/>
        <v>96.98113208</v>
      </c>
      <c r="AR24" s="55">
        <v>21.0</v>
      </c>
      <c r="AS24" s="55">
        <v>19.0</v>
      </c>
      <c r="AT24" s="56">
        <f t="shared" si="10"/>
        <v>297</v>
      </c>
      <c r="AU24" s="56">
        <f t="shared" si="19"/>
        <v>96.11650485</v>
      </c>
      <c r="AV24" s="59" t="s">
        <v>32</v>
      </c>
      <c r="AW24" s="59" t="s">
        <v>58</v>
      </c>
      <c r="AX24" s="59">
        <f t="shared" si="11"/>
        <v>350</v>
      </c>
      <c r="AY24" s="55">
        <f t="shared" si="20"/>
        <v>95.89041096</v>
      </c>
      <c r="AZ24" s="73">
        <v>16.0</v>
      </c>
      <c r="BA24" s="74">
        <v>16.0</v>
      </c>
      <c r="BB24" s="75">
        <f t="shared" si="21"/>
        <v>382</v>
      </c>
      <c r="BC24" s="76">
        <f t="shared" si="22"/>
        <v>95.26184539</v>
      </c>
      <c r="BD24" s="64">
        <v>21.0</v>
      </c>
      <c r="BE24" s="64">
        <v>17.0</v>
      </c>
      <c r="BF24" s="65">
        <f t="shared" si="12"/>
        <v>420</v>
      </c>
      <c r="BG24" s="63">
        <f t="shared" si="23"/>
        <v>95.67198178</v>
      </c>
      <c r="BH24" s="66">
        <v>19.0</v>
      </c>
      <c r="BI24" s="67">
        <v>20.0</v>
      </c>
      <c r="BJ24" s="65">
        <f t="shared" si="13"/>
        <v>459</v>
      </c>
      <c r="BK24" s="68">
        <f t="shared" si="24"/>
        <v>95.0310559</v>
      </c>
      <c r="BL24" s="69">
        <v>16.0</v>
      </c>
      <c r="BM24" s="69">
        <v>13.0</v>
      </c>
      <c r="BN24" s="65">
        <f t="shared" si="14"/>
        <v>488</v>
      </c>
      <c r="BO24" s="63">
        <f t="shared" si="25"/>
        <v>94.02697495</v>
      </c>
      <c r="BP24" s="69">
        <v>19.0</v>
      </c>
      <c r="BQ24" s="69">
        <v>14.0</v>
      </c>
      <c r="BR24" s="71">
        <f t="shared" si="26"/>
        <v>521</v>
      </c>
      <c r="BS24" s="63">
        <f>(BR24*BS22)/BR22</f>
        <v>93.03571429</v>
      </c>
      <c r="BT24" s="69">
        <v>16.0</v>
      </c>
      <c r="BU24" s="69">
        <v>7.0</v>
      </c>
      <c r="BV24" s="71">
        <f t="shared" si="27"/>
        <v>544</v>
      </c>
      <c r="BW24" s="63">
        <f t="shared" si="28"/>
        <v>91.12227806</v>
      </c>
      <c r="BX24" s="69">
        <v>2.0</v>
      </c>
      <c r="BY24" s="69">
        <v>4.0</v>
      </c>
      <c r="BZ24" s="71">
        <f t="shared" si="29"/>
        <v>550</v>
      </c>
      <c r="CA24" s="63">
        <f t="shared" si="30"/>
        <v>91.2106136</v>
      </c>
      <c r="CB24" s="48">
        <f t="shared" si="15"/>
        <v>281</v>
      </c>
      <c r="CC24" s="48">
        <f t="shared" si="16"/>
        <v>269</v>
      </c>
      <c r="CD24" s="72"/>
      <c r="CE24" s="72"/>
    </row>
    <row r="25">
      <c r="A25" s="50">
        <v>20.0</v>
      </c>
      <c r="B25" s="51" t="s">
        <v>59</v>
      </c>
      <c r="C25" s="52">
        <v>14.0</v>
      </c>
      <c r="D25" s="52">
        <v>100.0</v>
      </c>
      <c r="E25" s="52">
        <v>16.0</v>
      </c>
      <c r="F25" s="52">
        <v>84.21</v>
      </c>
      <c r="G25" s="52">
        <v>30.0</v>
      </c>
      <c r="H25" s="52">
        <v>90.91</v>
      </c>
      <c r="I25" s="53">
        <v>13.0</v>
      </c>
      <c r="J25" s="53">
        <v>87.0</v>
      </c>
      <c r="K25" s="53">
        <v>15.0</v>
      </c>
      <c r="L25" s="53">
        <v>83.33</v>
      </c>
      <c r="M25" s="13">
        <v>28.0</v>
      </c>
      <c r="N25" s="54">
        <v>84.85</v>
      </c>
      <c r="O25" s="54">
        <f t="shared" si="33"/>
        <v>58</v>
      </c>
      <c r="P25" s="54">
        <f t="shared" si="34"/>
        <v>87.87878788</v>
      </c>
      <c r="Q25" s="53">
        <v>5.0</v>
      </c>
      <c r="R25" s="53">
        <v>100.0</v>
      </c>
      <c r="S25" s="53">
        <v>9.0</v>
      </c>
      <c r="T25" s="53">
        <v>100.0</v>
      </c>
      <c r="U25" s="53">
        <v>14.0</v>
      </c>
      <c r="V25" s="53">
        <v>100.0</v>
      </c>
      <c r="W25" s="54">
        <f t="shared" si="35"/>
        <v>72</v>
      </c>
      <c r="X25" s="54">
        <f t="shared" si="4"/>
        <v>90</v>
      </c>
      <c r="Y25" s="53">
        <v>21.0</v>
      </c>
      <c r="Z25" s="53">
        <v>100.0</v>
      </c>
      <c r="AA25" s="53">
        <v>20.0</v>
      </c>
      <c r="AB25" s="53">
        <v>100.0</v>
      </c>
      <c r="AC25" s="53">
        <v>41.0</v>
      </c>
      <c r="AD25" s="53">
        <v>100.0</v>
      </c>
      <c r="AE25" s="54">
        <f t="shared" si="5"/>
        <v>113</v>
      </c>
      <c r="AF25" s="55">
        <v>28.0</v>
      </c>
      <c r="AG25" s="55">
        <v>24.0</v>
      </c>
      <c r="AH25" s="56">
        <f t="shared" si="6"/>
        <v>165</v>
      </c>
      <c r="AI25" s="57">
        <f t="shared" si="7"/>
        <v>92.17877095</v>
      </c>
      <c r="AJ25" s="55">
        <v>24.0</v>
      </c>
      <c r="AK25" s="55">
        <v>18.0</v>
      </c>
      <c r="AL25" s="56">
        <f t="shared" si="8"/>
        <v>207</v>
      </c>
      <c r="AM25" s="58">
        <f t="shared" si="17"/>
        <v>92.41071429</v>
      </c>
      <c r="AN25" s="55">
        <v>20.0</v>
      </c>
      <c r="AO25" s="55">
        <v>17.0</v>
      </c>
      <c r="AP25" s="56">
        <f t="shared" si="9"/>
        <v>244</v>
      </c>
      <c r="AQ25" s="56">
        <f t="shared" si="18"/>
        <v>92.0754717</v>
      </c>
      <c r="AR25" s="55">
        <v>22.0</v>
      </c>
      <c r="AS25" s="55">
        <v>15.0</v>
      </c>
      <c r="AT25" s="56">
        <f t="shared" si="10"/>
        <v>281</v>
      </c>
      <c r="AU25" s="56">
        <f t="shared" si="19"/>
        <v>90.93851133</v>
      </c>
      <c r="AV25" s="59" t="s">
        <v>29</v>
      </c>
      <c r="AW25" s="59" t="s">
        <v>58</v>
      </c>
      <c r="AX25" s="59">
        <f t="shared" si="11"/>
        <v>335</v>
      </c>
      <c r="AY25" s="55">
        <f t="shared" si="20"/>
        <v>91.78082192</v>
      </c>
      <c r="AZ25" s="73">
        <v>18.0</v>
      </c>
      <c r="BA25" s="74">
        <v>17.0</v>
      </c>
      <c r="BB25" s="75">
        <f t="shared" si="21"/>
        <v>370</v>
      </c>
      <c r="BC25" s="76">
        <f t="shared" si="22"/>
        <v>92.26932668</v>
      </c>
      <c r="BD25" s="64">
        <v>17.0</v>
      </c>
      <c r="BE25" s="64">
        <v>16.0</v>
      </c>
      <c r="BF25" s="65">
        <f t="shared" si="12"/>
        <v>403</v>
      </c>
      <c r="BG25" s="63">
        <f t="shared" si="23"/>
        <v>91.79954442</v>
      </c>
      <c r="BH25" s="66">
        <v>19.0</v>
      </c>
      <c r="BI25" s="67">
        <v>16.0</v>
      </c>
      <c r="BJ25" s="65">
        <f t="shared" si="13"/>
        <v>438</v>
      </c>
      <c r="BK25" s="68">
        <f t="shared" si="24"/>
        <v>90.68322981</v>
      </c>
      <c r="BL25" s="69">
        <v>20.0</v>
      </c>
      <c r="BM25" s="69">
        <v>12.0</v>
      </c>
      <c r="BN25" s="65">
        <f t="shared" si="14"/>
        <v>470</v>
      </c>
      <c r="BO25" s="63">
        <f t="shared" si="25"/>
        <v>90.55876686</v>
      </c>
      <c r="BP25" s="69">
        <v>15.0</v>
      </c>
      <c r="BQ25" s="69">
        <v>16.0</v>
      </c>
      <c r="BR25" s="71">
        <f t="shared" si="26"/>
        <v>501</v>
      </c>
      <c r="BS25" s="63">
        <f t="shared" ref="BS25:BS26" si="37">(BR25*BS24)/BR24</f>
        <v>89.46428571</v>
      </c>
      <c r="BT25" s="69">
        <v>22.0</v>
      </c>
      <c r="BU25" s="69">
        <v>13.0</v>
      </c>
      <c r="BV25" s="71">
        <f t="shared" si="27"/>
        <v>536</v>
      </c>
      <c r="BW25" s="63">
        <f t="shared" si="28"/>
        <v>89.78224456</v>
      </c>
      <c r="BX25" s="69">
        <v>2.0</v>
      </c>
      <c r="BY25" s="69">
        <v>4.0</v>
      </c>
      <c r="BZ25" s="71">
        <f t="shared" si="29"/>
        <v>542</v>
      </c>
      <c r="CA25" s="63">
        <f t="shared" si="30"/>
        <v>89.88391376</v>
      </c>
      <c r="CB25" s="48">
        <f t="shared" si="15"/>
        <v>282</v>
      </c>
      <c r="CC25" s="48">
        <f t="shared" si="16"/>
        <v>260</v>
      </c>
      <c r="CD25" s="72"/>
      <c r="CE25" s="72"/>
    </row>
    <row r="26">
      <c r="A26" s="50">
        <v>21.0</v>
      </c>
      <c r="B26" s="51" t="s">
        <v>60</v>
      </c>
      <c r="C26" s="52">
        <v>14.0</v>
      </c>
      <c r="D26" s="52">
        <v>100.0</v>
      </c>
      <c r="E26" s="52">
        <v>19.0</v>
      </c>
      <c r="F26" s="52">
        <v>100.0</v>
      </c>
      <c r="G26" s="52">
        <v>33.0</v>
      </c>
      <c r="H26" s="52">
        <v>100.0</v>
      </c>
      <c r="I26" s="53">
        <v>15.0</v>
      </c>
      <c r="J26" s="53">
        <v>100.0</v>
      </c>
      <c r="K26" s="53">
        <v>18.0</v>
      </c>
      <c r="L26" s="53">
        <v>100.0</v>
      </c>
      <c r="M26" s="13">
        <v>33.0</v>
      </c>
      <c r="N26" s="54">
        <v>100.0</v>
      </c>
      <c r="O26" s="54">
        <f t="shared" si="33"/>
        <v>66</v>
      </c>
      <c r="P26" s="54">
        <f t="shared" si="34"/>
        <v>100</v>
      </c>
      <c r="Q26" s="53">
        <v>5.0</v>
      </c>
      <c r="R26" s="53">
        <v>100.0</v>
      </c>
      <c r="S26" s="53">
        <v>9.0</v>
      </c>
      <c r="T26" s="53">
        <v>100.0</v>
      </c>
      <c r="U26" s="53">
        <v>14.0</v>
      </c>
      <c r="V26" s="53">
        <v>100.0</v>
      </c>
      <c r="W26" s="54">
        <f t="shared" si="35"/>
        <v>80</v>
      </c>
      <c r="X26" s="54">
        <f t="shared" si="4"/>
        <v>100</v>
      </c>
      <c r="Y26" s="53">
        <v>21.0</v>
      </c>
      <c r="Z26" s="53">
        <v>100.0</v>
      </c>
      <c r="AA26" s="53">
        <v>20.0</v>
      </c>
      <c r="AB26" s="53">
        <v>100.0</v>
      </c>
      <c r="AC26" s="53">
        <v>41.0</v>
      </c>
      <c r="AD26" s="53">
        <v>100.0</v>
      </c>
      <c r="AE26" s="54">
        <f t="shared" si="5"/>
        <v>121</v>
      </c>
      <c r="AF26" s="55">
        <v>34.0</v>
      </c>
      <c r="AG26" s="55">
        <v>24.0</v>
      </c>
      <c r="AH26" s="56">
        <f t="shared" si="6"/>
        <v>179</v>
      </c>
      <c r="AI26" s="57">
        <f t="shared" si="7"/>
        <v>100</v>
      </c>
      <c r="AJ26" s="55">
        <v>18.0</v>
      </c>
      <c r="AK26" s="55">
        <v>14.0</v>
      </c>
      <c r="AL26" s="56">
        <f t="shared" si="8"/>
        <v>211</v>
      </c>
      <c r="AM26" s="58">
        <f t="shared" si="17"/>
        <v>94.19642857</v>
      </c>
      <c r="AN26" s="55">
        <v>22.0</v>
      </c>
      <c r="AO26" s="55">
        <v>17.0</v>
      </c>
      <c r="AP26" s="56">
        <f t="shared" si="9"/>
        <v>250</v>
      </c>
      <c r="AQ26" s="56">
        <f t="shared" si="18"/>
        <v>94.33962264</v>
      </c>
      <c r="AR26" s="55">
        <v>25.0</v>
      </c>
      <c r="AS26" s="55">
        <v>16.0</v>
      </c>
      <c r="AT26" s="56">
        <f t="shared" si="10"/>
        <v>291</v>
      </c>
      <c r="AU26" s="56">
        <f t="shared" si="19"/>
        <v>94.17475728</v>
      </c>
      <c r="AV26" s="59" t="s">
        <v>29</v>
      </c>
      <c r="AW26" s="59" t="s">
        <v>30</v>
      </c>
      <c r="AX26" s="59">
        <f t="shared" si="11"/>
        <v>347</v>
      </c>
      <c r="AY26" s="55">
        <f t="shared" si="20"/>
        <v>95.06849315</v>
      </c>
      <c r="AZ26" s="73">
        <v>17.0</v>
      </c>
      <c r="BA26" s="74">
        <v>17.0</v>
      </c>
      <c r="BB26" s="75">
        <f t="shared" si="21"/>
        <v>381</v>
      </c>
      <c r="BC26" s="76">
        <f t="shared" si="22"/>
        <v>95.01246883</v>
      </c>
      <c r="BD26" s="64">
        <v>20.0</v>
      </c>
      <c r="BE26" s="64">
        <v>13.0</v>
      </c>
      <c r="BF26" s="65">
        <f t="shared" si="12"/>
        <v>414</v>
      </c>
      <c r="BG26" s="63">
        <f t="shared" si="23"/>
        <v>94.30523918</v>
      </c>
      <c r="BH26" s="66">
        <v>19.0</v>
      </c>
      <c r="BI26" s="67">
        <v>22.0</v>
      </c>
      <c r="BJ26" s="65">
        <f t="shared" si="13"/>
        <v>455</v>
      </c>
      <c r="BK26" s="68">
        <f t="shared" si="24"/>
        <v>94.20289855</v>
      </c>
      <c r="BL26" s="69">
        <v>19.0</v>
      </c>
      <c r="BM26" s="69">
        <v>10.0</v>
      </c>
      <c r="BN26" s="65">
        <f t="shared" si="14"/>
        <v>484</v>
      </c>
      <c r="BO26" s="63">
        <f t="shared" si="25"/>
        <v>93.25626204</v>
      </c>
      <c r="BP26" s="69">
        <v>23.0</v>
      </c>
      <c r="BQ26" s="69">
        <v>18.0</v>
      </c>
      <c r="BR26" s="71">
        <f t="shared" si="26"/>
        <v>525</v>
      </c>
      <c r="BS26" s="63">
        <f t="shared" si="37"/>
        <v>93.75</v>
      </c>
      <c r="BT26" s="69">
        <v>20.0</v>
      </c>
      <c r="BU26" s="69">
        <v>13.0</v>
      </c>
      <c r="BV26" s="71">
        <f t="shared" si="27"/>
        <v>558</v>
      </c>
      <c r="BW26" s="63">
        <f t="shared" si="28"/>
        <v>93.46733668</v>
      </c>
      <c r="BX26" s="69">
        <v>2.0</v>
      </c>
      <c r="BY26" s="69">
        <v>4.0</v>
      </c>
      <c r="BZ26" s="71">
        <f t="shared" si="29"/>
        <v>564</v>
      </c>
      <c r="CA26" s="63">
        <f t="shared" si="30"/>
        <v>93.53233831</v>
      </c>
      <c r="CB26" s="48">
        <f t="shared" si="15"/>
        <v>296</v>
      </c>
      <c r="CC26" s="48">
        <f t="shared" si="16"/>
        <v>268</v>
      </c>
      <c r="CD26" s="72"/>
      <c r="CE26" s="72"/>
    </row>
    <row r="27">
      <c r="A27" s="50">
        <v>22.0</v>
      </c>
      <c r="B27" s="51" t="s">
        <v>61</v>
      </c>
      <c r="C27" s="52">
        <v>14.0</v>
      </c>
      <c r="D27" s="52">
        <v>100.0</v>
      </c>
      <c r="E27" s="52">
        <v>19.0</v>
      </c>
      <c r="F27" s="52">
        <v>100.0</v>
      </c>
      <c r="G27" s="52">
        <v>33.0</v>
      </c>
      <c r="H27" s="52">
        <v>100.0</v>
      </c>
      <c r="I27" s="53">
        <v>14.0</v>
      </c>
      <c r="J27" s="53">
        <v>93.0</v>
      </c>
      <c r="K27" s="53">
        <v>18.0</v>
      </c>
      <c r="L27" s="53">
        <v>100.0</v>
      </c>
      <c r="M27" s="13">
        <v>32.0</v>
      </c>
      <c r="N27" s="54">
        <v>96.97</v>
      </c>
      <c r="O27" s="54">
        <f t="shared" si="33"/>
        <v>65</v>
      </c>
      <c r="P27" s="54">
        <f t="shared" si="34"/>
        <v>98.48484848</v>
      </c>
      <c r="Q27" s="53">
        <v>3.0</v>
      </c>
      <c r="R27" s="53">
        <v>60.0</v>
      </c>
      <c r="S27" s="53">
        <v>9.0</v>
      </c>
      <c r="T27" s="53">
        <v>100.0</v>
      </c>
      <c r="U27" s="53">
        <v>12.0</v>
      </c>
      <c r="V27" s="53">
        <v>85.7</v>
      </c>
      <c r="W27" s="54">
        <f t="shared" si="35"/>
        <v>77</v>
      </c>
      <c r="X27" s="54">
        <f t="shared" si="4"/>
        <v>96.25</v>
      </c>
      <c r="Y27" s="53">
        <v>21.0</v>
      </c>
      <c r="Z27" s="53">
        <v>100.0</v>
      </c>
      <c r="AA27" s="53">
        <v>20.0</v>
      </c>
      <c r="AB27" s="53">
        <v>100.0</v>
      </c>
      <c r="AC27" s="53">
        <v>41.0</v>
      </c>
      <c r="AD27" s="53">
        <v>100.0</v>
      </c>
      <c r="AE27" s="54">
        <f t="shared" si="5"/>
        <v>118</v>
      </c>
      <c r="AF27" s="55">
        <v>30.0</v>
      </c>
      <c r="AG27" s="55">
        <v>22.0</v>
      </c>
      <c r="AH27" s="56">
        <f t="shared" si="6"/>
        <v>170</v>
      </c>
      <c r="AI27" s="57">
        <f t="shared" si="7"/>
        <v>94.97206704</v>
      </c>
      <c r="AJ27" s="55">
        <v>25.0</v>
      </c>
      <c r="AK27" s="55">
        <v>20.0</v>
      </c>
      <c r="AL27" s="56">
        <f t="shared" si="8"/>
        <v>215</v>
      </c>
      <c r="AM27" s="58">
        <f t="shared" si="17"/>
        <v>95.98214286</v>
      </c>
      <c r="AN27" s="55">
        <v>24.0</v>
      </c>
      <c r="AO27" s="55">
        <v>17.0</v>
      </c>
      <c r="AP27" s="56">
        <f t="shared" si="9"/>
        <v>256</v>
      </c>
      <c r="AQ27" s="56">
        <f t="shared" si="18"/>
        <v>96.60377358</v>
      </c>
      <c r="AR27" s="55">
        <v>25.0</v>
      </c>
      <c r="AS27" s="55">
        <v>19.0</v>
      </c>
      <c r="AT27" s="56">
        <f t="shared" si="10"/>
        <v>300</v>
      </c>
      <c r="AU27" s="56">
        <f t="shared" si="19"/>
        <v>97.08737864</v>
      </c>
      <c r="AV27" s="59" t="s">
        <v>45</v>
      </c>
      <c r="AW27" s="59" t="s">
        <v>34</v>
      </c>
      <c r="AX27" s="59">
        <f t="shared" si="11"/>
        <v>337</v>
      </c>
      <c r="AY27" s="55">
        <f t="shared" si="20"/>
        <v>92.32876712</v>
      </c>
      <c r="AZ27" s="73">
        <v>12.0</v>
      </c>
      <c r="BA27" s="74">
        <v>15.0</v>
      </c>
      <c r="BB27" s="75">
        <f t="shared" si="21"/>
        <v>364</v>
      </c>
      <c r="BC27" s="76">
        <f t="shared" si="22"/>
        <v>90.77306733</v>
      </c>
      <c r="BD27" s="64">
        <v>17.0</v>
      </c>
      <c r="BE27" s="64">
        <v>15.0</v>
      </c>
      <c r="BF27" s="65">
        <f t="shared" si="12"/>
        <v>396</v>
      </c>
      <c r="BG27" s="63">
        <f t="shared" si="23"/>
        <v>90.20501139</v>
      </c>
      <c r="BH27" s="66">
        <v>17.0</v>
      </c>
      <c r="BI27" s="67">
        <v>18.0</v>
      </c>
      <c r="BJ27" s="65">
        <f t="shared" si="13"/>
        <v>431</v>
      </c>
      <c r="BK27" s="68">
        <f t="shared" si="24"/>
        <v>89.23395445</v>
      </c>
      <c r="BL27" s="69">
        <v>19.0</v>
      </c>
      <c r="BM27" s="69">
        <v>14.0</v>
      </c>
      <c r="BN27" s="65">
        <f t="shared" si="14"/>
        <v>464</v>
      </c>
      <c r="BO27" s="63">
        <f t="shared" si="25"/>
        <v>89.4026975</v>
      </c>
      <c r="BP27" s="69">
        <v>13.0</v>
      </c>
      <c r="BQ27" s="69">
        <v>15.0</v>
      </c>
      <c r="BR27" s="71">
        <f t="shared" si="26"/>
        <v>492</v>
      </c>
      <c r="BS27" s="63">
        <f>(BR27*BS25)/BR25</f>
        <v>87.85714286</v>
      </c>
      <c r="BT27" s="69">
        <v>20.0</v>
      </c>
      <c r="BU27" s="69">
        <v>11.0</v>
      </c>
      <c r="BV27" s="71">
        <f t="shared" si="27"/>
        <v>523</v>
      </c>
      <c r="BW27" s="63">
        <f t="shared" si="28"/>
        <v>87.60469012</v>
      </c>
      <c r="BX27" s="69">
        <v>2.0</v>
      </c>
      <c r="BY27" s="69">
        <v>4.0</v>
      </c>
      <c r="BZ27" s="71">
        <f t="shared" si="29"/>
        <v>529</v>
      </c>
      <c r="CA27" s="63">
        <f t="shared" si="30"/>
        <v>87.72802653</v>
      </c>
      <c r="CB27" s="48">
        <f t="shared" si="15"/>
        <v>273</v>
      </c>
      <c r="CC27" s="48">
        <f t="shared" si="16"/>
        <v>256</v>
      </c>
      <c r="CD27" s="72"/>
      <c r="CE27" s="72"/>
    </row>
    <row r="28">
      <c r="A28" s="50">
        <v>23.0</v>
      </c>
      <c r="B28" s="51" t="s">
        <v>62</v>
      </c>
      <c r="C28" s="52">
        <v>14.0</v>
      </c>
      <c r="D28" s="52">
        <v>100.0</v>
      </c>
      <c r="E28" s="52">
        <v>19.0</v>
      </c>
      <c r="F28" s="52">
        <v>100.0</v>
      </c>
      <c r="G28" s="52">
        <v>33.0</v>
      </c>
      <c r="H28" s="52">
        <v>100.0</v>
      </c>
      <c r="I28" s="53">
        <v>15.0</v>
      </c>
      <c r="J28" s="53">
        <v>100.0</v>
      </c>
      <c r="K28" s="53">
        <v>18.0</v>
      </c>
      <c r="L28" s="53">
        <v>100.0</v>
      </c>
      <c r="M28" s="13">
        <v>33.0</v>
      </c>
      <c r="N28" s="54">
        <v>100.0</v>
      </c>
      <c r="O28" s="54">
        <f t="shared" si="33"/>
        <v>66</v>
      </c>
      <c r="P28" s="54">
        <f t="shared" si="34"/>
        <v>100</v>
      </c>
      <c r="Q28" s="53">
        <v>5.0</v>
      </c>
      <c r="R28" s="53">
        <v>100.0</v>
      </c>
      <c r="S28" s="53">
        <v>9.0</v>
      </c>
      <c r="T28" s="53">
        <v>100.0</v>
      </c>
      <c r="U28" s="53">
        <v>14.0</v>
      </c>
      <c r="V28" s="53">
        <v>100.0</v>
      </c>
      <c r="W28" s="54">
        <f t="shared" si="35"/>
        <v>80</v>
      </c>
      <c r="X28" s="54">
        <f t="shared" si="4"/>
        <v>100</v>
      </c>
      <c r="Y28" s="53">
        <v>20.0</v>
      </c>
      <c r="Z28" s="53">
        <v>95.0</v>
      </c>
      <c r="AA28" s="53">
        <v>20.0</v>
      </c>
      <c r="AB28" s="53">
        <v>100.0</v>
      </c>
      <c r="AC28" s="53">
        <v>40.0</v>
      </c>
      <c r="AD28" s="53">
        <v>97.0</v>
      </c>
      <c r="AE28" s="54">
        <f t="shared" si="5"/>
        <v>120</v>
      </c>
      <c r="AF28" s="55">
        <v>29.0</v>
      </c>
      <c r="AG28" s="55">
        <v>24.0</v>
      </c>
      <c r="AH28" s="56">
        <f t="shared" si="6"/>
        <v>173</v>
      </c>
      <c r="AI28" s="57">
        <f t="shared" si="7"/>
        <v>96.64804469</v>
      </c>
      <c r="AJ28" s="55">
        <v>25.0</v>
      </c>
      <c r="AK28" s="55">
        <v>20.0</v>
      </c>
      <c r="AL28" s="56">
        <f t="shared" si="8"/>
        <v>218</v>
      </c>
      <c r="AM28" s="58">
        <f t="shared" si="17"/>
        <v>97.32142857</v>
      </c>
      <c r="AN28" s="55">
        <v>24.0</v>
      </c>
      <c r="AO28" s="55">
        <v>17.0</v>
      </c>
      <c r="AP28" s="56">
        <f t="shared" si="9"/>
        <v>259</v>
      </c>
      <c r="AQ28" s="56">
        <f t="shared" si="18"/>
        <v>97.73584906</v>
      </c>
      <c r="AR28" s="55">
        <v>25.0</v>
      </c>
      <c r="AS28" s="55">
        <v>19.0</v>
      </c>
      <c r="AT28" s="56">
        <f t="shared" si="10"/>
        <v>303</v>
      </c>
      <c r="AU28" s="56">
        <f t="shared" si="19"/>
        <v>98.05825243</v>
      </c>
      <c r="AV28" s="59" t="s">
        <v>34</v>
      </c>
      <c r="AW28" s="59" t="s">
        <v>30</v>
      </c>
      <c r="AX28" s="59">
        <f t="shared" si="11"/>
        <v>357</v>
      </c>
      <c r="AY28" s="55">
        <f t="shared" si="20"/>
        <v>97.80821918</v>
      </c>
      <c r="AZ28" s="73">
        <v>19.0</v>
      </c>
      <c r="BA28" s="74">
        <v>17.0</v>
      </c>
      <c r="BB28" s="75">
        <f t="shared" si="21"/>
        <v>393</v>
      </c>
      <c r="BC28" s="76">
        <f t="shared" si="22"/>
        <v>98.00498753</v>
      </c>
      <c r="BD28" s="64">
        <v>16.0</v>
      </c>
      <c r="BE28" s="64">
        <v>14.0</v>
      </c>
      <c r="BF28" s="65">
        <f t="shared" si="12"/>
        <v>423</v>
      </c>
      <c r="BG28" s="63">
        <f t="shared" si="23"/>
        <v>96.35535308</v>
      </c>
      <c r="BH28" s="66">
        <v>20.0</v>
      </c>
      <c r="BI28" s="67">
        <v>24.0</v>
      </c>
      <c r="BJ28" s="65">
        <f t="shared" si="13"/>
        <v>467</v>
      </c>
      <c r="BK28" s="68">
        <f t="shared" si="24"/>
        <v>96.6873706</v>
      </c>
      <c r="BL28" s="69">
        <v>21.0</v>
      </c>
      <c r="BM28" s="69">
        <v>14.0</v>
      </c>
      <c r="BN28" s="65">
        <f t="shared" si="14"/>
        <v>502</v>
      </c>
      <c r="BO28" s="63">
        <f t="shared" si="25"/>
        <v>96.72447013</v>
      </c>
      <c r="BP28" s="69">
        <v>23.0</v>
      </c>
      <c r="BQ28" s="69">
        <v>18.0</v>
      </c>
      <c r="BR28" s="71">
        <f t="shared" si="26"/>
        <v>543</v>
      </c>
      <c r="BS28" s="63">
        <f>(BR28*BS27)/BR27</f>
        <v>96.96428571</v>
      </c>
      <c r="BT28" s="69">
        <v>20.0</v>
      </c>
      <c r="BU28" s="69">
        <v>11.0</v>
      </c>
      <c r="BV28" s="71">
        <f t="shared" si="27"/>
        <v>574</v>
      </c>
      <c r="BW28" s="63">
        <f t="shared" si="28"/>
        <v>96.14740369</v>
      </c>
      <c r="BX28" s="69">
        <v>2.0</v>
      </c>
      <c r="BY28" s="69">
        <v>4.0</v>
      </c>
      <c r="BZ28" s="71">
        <f t="shared" si="29"/>
        <v>580</v>
      </c>
      <c r="CA28" s="63">
        <f t="shared" si="30"/>
        <v>96.18573798</v>
      </c>
      <c r="CB28" s="48">
        <f t="shared" si="15"/>
        <v>298</v>
      </c>
      <c r="CC28" s="48">
        <f t="shared" si="16"/>
        <v>282</v>
      </c>
      <c r="CD28" s="72"/>
      <c r="CE28" s="72"/>
    </row>
    <row r="29">
      <c r="A29" s="50">
        <v>24.0</v>
      </c>
      <c r="B29" s="51" t="s">
        <v>63</v>
      </c>
      <c r="C29" s="52">
        <v>14.0</v>
      </c>
      <c r="D29" s="52">
        <v>100.0</v>
      </c>
      <c r="E29" s="52">
        <v>19.0</v>
      </c>
      <c r="F29" s="52">
        <v>100.0</v>
      </c>
      <c r="G29" s="52">
        <v>33.0</v>
      </c>
      <c r="H29" s="52">
        <v>100.0</v>
      </c>
      <c r="I29" s="53">
        <v>12.0</v>
      </c>
      <c r="J29" s="53">
        <v>80.0</v>
      </c>
      <c r="K29" s="53">
        <v>17.0</v>
      </c>
      <c r="L29" s="53">
        <v>94.44</v>
      </c>
      <c r="M29" s="13">
        <v>29.0</v>
      </c>
      <c r="N29" s="54">
        <v>87.88</v>
      </c>
      <c r="O29" s="54">
        <f t="shared" si="33"/>
        <v>62</v>
      </c>
      <c r="P29" s="54">
        <f t="shared" si="34"/>
        <v>93.93939394</v>
      </c>
      <c r="Q29" s="53">
        <v>0.0</v>
      </c>
      <c r="R29" s="53">
        <v>0.0</v>
      </c>
      <c r="S29" s="53">
        <v>0.0</v>
      </c>
      <c r="T29" s="53">
        <v>0.0</v>
      </c>
      <c r="U29" s="53">
        <v>0.0</v>
      </c>
      <c r="V29" s="53">
        <v>0.0</v>
      </c>
      <c r="W29" s="54">
        <f t="shared" si="35"/>
        <v>62</v>
      </c>
      <c r="X29" s="54">
        <f t="shared" si="4"/>
        <v>77.5</v>
      </c>
      <c r="Y29" s="53">
        <v>20.0</v>
      </c>
      <c r="Z29" s="53">
        <v>95.0</v>
      </c>
      <c r="AA29" s="53">
        <v>20.0</v>
      </c>
      <c r="AB29" s="53">
        <v>100.0</v>
      </c>
      <c r="AC29" s="53">
        <v>40.0</v>
      </c>
      <c r="AD29" s="53">
        <v>97.0</v>
      </c>
      <c r="AE29" s="54">
        <f t="shared" si="5"/>
        <v>102</v>
      </c>
      <c r="AF29" s="55">
        <v>30.0</v>
      </c>
      <c r="AG29" s="55">
        <v>23.0</v>
      </c>
      <c r="AH29" s="56">
        <f t="shared" si="6"/>
        <v>155</v>
      </c>
      <c r="AI29" s="57">
        <f t="shared" si="7"/>
        <v>86.59217877</v>
      </c>
      <c r="AJ29" s="55">
        <v>25.0</v>
      </c>
      <c r="AK29" s="55">
        <v>18.0</v>
      </c>
      <c r="AL29" s="56">
        <f t="shared" si="8"/>
        <v>198</v>
      </c>
      <c r="AM29" s="58">
        <f t="shared" si="17"/>
        <v>88.39285714</v>
      </c>
      <c r="AN29" s="55">
        <v>24.0</v>
      </c>
      <c r="AO29" s="55">
        <v>17.0</v>
      </c>
      <c r="AP29" s="56">
        <f t="shared" si="9"/>
        <v>239</v>
      </c>
      <c r="AQ29" s="56">
        <f t="shared" si="18"/>
        <v>90.18867925</v>
      </c>
      <c r="AR29" s="55">
        <v>23.0</v>
      </c>
      <c r="AS29" s="55">
        <v>19.0</v>
      </c>
      <c r="AT29" s="56">
        <f t="shared" si="10"/>
        <v>281</v>
      </c>
      <c r="AU29" s="56">
        <f t="shared" si="19"/>
        <v>90.93851133</v>
      </c>
      <c r="AV29" s="59" t="s">
        <v>29</v>
      </c>
      <c r="AW29" s="59" t="s">
        <v>30</v>
      </c>
      <c r="AX29" s="59">
        <f t="shared" si="11"/>
        <v>337</v>
      </c>
      <c r="AY29" s="55">
        <f t="shared" si="20"/>
        <v>92.32876712</v>
      </c>
      <c r="AZ29" s="73">
        <v>18.0</v>
      </c>
      <c r="BA29" s="74">
        <v>17.0</v>
      </c>
      <c r="BB29" s="75">
        <f t="shared" si="21"/>
        <v>372</v>
      </c>
      <c r="BC29" s="76">
        <f t="shared" si="22"/>
        <v>92.7680798</v>
      </c>
      <c r="BD29" s="64">
        <v>20.0</v>
      </c>
      <c r="BE29" s="64">
        <v>13.0</v>
      </c>
      <c r="BF29" s="65">
        <f t="shared" si="12"/>
        <v>405</v>
      </c>
      <c r="BG29" s="63">
        <f t="shared" si="23"/>
        <v>92.25512528</v>
      </c>
      <c r="BH29" s="66">
        <v>18.0</v>
      </c>
      <c r="BI29" s="67">
        <v>20.0</v>
      </c>
      <c r="BJ29" s="65">
        <f t="shared" si="13"/>
        <v>443</v>
      </c>
      <c r="BK29" s="68">
        <f t="shared" si="24"/>
        <v>91.7184265</v>
      </c>
      <c r="BL29" s="69">
        <v>16.0</v>
      </c>
      <c r="BM29" s="69">
        <v>15.0</v>
      </c>
      <c r="BN29" s="65">
        <f t="shared" si="14"/>
        <v>474</v>
      </c>
      <c r="BO29" s="63">
        <f t="shared" si="25"/>
        <v>91.32947977</v>
      </c>
      <c r="BP29" s="69">
        <v>16.0</v>
      </c>
      <c r="BQ29" s="69">
        <v>16.0</v>
      </c>
      <c r="BR29" s="71">
        <f t="shared" si="26"/>
        <v>506</v>
      </c>
      <c r="BS29" s="63">
        <f>(BR29*BS27)/BR27</f>
        <v>90.35714286</v>
      </c>
      <c r="BT29" s="69">
        <v>17.0</v>
      </c>
      <c r="BU29" s="69">
        <v>10.0</v>
      </c>
      <c r="BV29" s="71">
        <f t="shared" si="27"/>
        <v>533</v>
      </c>
      <c r="BW29" s="63">
        <f t="shared" si="28"/>
        <v>89.27973199</v>
      </c>
      <c r="BX29" s="69">
        <v>2.0</v>
      </c>
      <c r="BY29" s="69">
        <v>4.0</v>
      </c>
      <c r="BZ29" s="71">
        <f t="shared" si="29"/>
        <v>539</v>
      </c>
      <c r="CA29" s="63">
        <f t="shared" si="30"/>
        <v>89.38640133</v>
      </c>
      <c r="CB29" s="48">
        <f t="shared" si="15"/>
        <v>277</v>
      </c>
      <c r="CC29" s="48">
        <f t="shared" si="16"/>
        <v>262</v>
      </c>
      <c r="CD29" s="72"/>
      <c r="CE29" s="72"/>
    </row>
    <row r="30">
      <c r="A30" s="50">
        <v>25.0</v>
      </c>
      <c r="B30" s="51" t="s">
        <v>64</v>
      </c>
      <c r="C30" s="52">
        <v>14.0</v>
      </c>
      <c r="D30" s="52">
        <v>100.0</v>
      </c>
      <c r="E30" s="52">
        <v>19.0</v>
      </c>
      <c r="F30" s="52">
        <v>100.0</v>
      </c>
      <c r="G30" s="52">
        <v>33.0</v>
      </c>
      <c r="H30" s="52">
        <v>100.0</v>
      </c>
      <c r="I30" s="53">
        <v>14.0</v>
      </c>
      <c r="J30" s="53">
        <v>93.0</v>
      </c>
      <c r="K30" s="53">
        <v>17.0</v>
      </c>
      <c r="L30" s="53">
        <v>94.44</v>
      </c>
      <c r="M30" s="13">
        <v>31.0</v>
      </c>
      <c r="N30" s="54">
        <v>93.94</v>
      </c>
      <c r="O30" s="54">
        <f t="shared" si="33"/>
        <v>64</v>
      </c>
      <c r="P30" s="54">
        <f t="shared" si="34"/>
        <v>96.96969697</v>
      </c>
      <c r="Q30" s="53">
        <v>1.0</v>
      </c>
      <c r="R30" s="53">
        <v>20.0</v>
      </c>
      <c r="S30" s="53">
        <v>5.0</v>
      </c>
      <c r="T30" s="53">
        <v>55.56</v>
      </c>
      <c r="U30" s="53">
        <v>6.0</v>
      </c>
      <c r="V30" s="53">
        <v>42.9</v>
      </c>
      <c r="W30" s="54">
        <f t="shared" si="35"/>
        <v>70</v>
      </c>
      <c r="X30" s="54">
        <f t="shared" si="4"/>
        <v>87.5</v>
      </c>
      <c r="Y30" s="53">
        <v>21.0</v>
      </c>
      <c r="Z30" s="53">
        <v>100.0</v>
      </c>
      <c r="AA30" s="53">
        <v>20.0</v>
      </c>
      <c r="AB30" s="53">
        <v>100.0</v>
      </c>
      <c r="AC30" s="53">
        <v>41.0</v>
      </c>
      <c r="AD30" s="53">
        <v>100.0</v>
      </c>
      <c r="AE30" s="54">
        <f t="shared" si="5"/>
        <v>111</v>
      </c>
      <c r="AF30" s="55">
        <v>29.0</v>
      </c>
      <c r="AG30" s="55">
        <v>24.0</v>
      </c>
      <c r="AH30" s="56">
        <f t="shared" si="6"/>
        <v>164</v>
      </c>
      <c r="AI30" s="57">
        <f t="shared" si="7"/>
        <v>91.62011173</v>
      </c>
      <c r="AJ30" s="55">
        <v>22.0</v>
      </c>
      <c r="AK30" s="55">
        <v>16.0</v>
      </c>
      <c r="AL30" s="56">
        <f t="shared" si="8"/>
        <v>202</v>
      </c>
      <c r="AM30" s="58">
        <f t="shared" si="17"/>
        <v>90.17857143</v>
      </c>
      <c r="AN30" s="55">
        <v>20.0</v>
      </c>
      <c r="AO30" s="55">
        <v>17.0</v>
      </c>
      <c r="AP30" s="56">
        <f t="shared" si="9"/>
        <v>239</v>
      </c>
      <c r="AQ30" s="56">
        <f t="shared" si="18"/>
        <v>90.18867925</v>
      </c>
      <c r="AR30" s="55">
        <v>25.0</v>
      </c>
      <c r="AS30" s="55">
        <v>19.0</v>
      </c>
      <c r="AT30" s="56">
        <f t="shared" si="10"/>
        <v>283</v>
      </c>
      <c r="AU30" s="56">
        <f t="shared" si="19"/>
        <v>91.58576052</v>
      </c>
      <c r="AV30" s="59" t="s">
        <v>32</v>
      </c>
      <c r="AW30" s="59" t="s">
        <v>65</v>
      </c>
      <c r="AX30" s="59">
        <f t="shared" si="11"/>
        <v>331</v>
      </c>
      <c r="AY30" s="55">
        <f t="shared" si="20"/>
        <v>90.68493151</v>
      </c>
      <c r="AZ30" s="73">
        <v>19.0</v>
      </c>
      <c r="BA30" s="74">
        <v>17.0</v>
      </c>
      <c r="BB30" s="75">
        <f t="shared" si="21"/>
        <v>367</v>
      </c>
      <c r="BC30" s="76">
        <f t="shared" si="22"/>
        <v>91.52119701</v>
      </c>
      <c r="BD30" s="64">
        <v>18.0</v>
      </c>
      <c r="BE30" s="64">
        <v>17.0</v>
      </c>
      <c r="BF30" s="65">
        <f t="shared" si="12"/>
        <v>402</v>
      </c>
      <c r="BG30" s="63">
        <f t="shared" si="23"/>
        <v>91.57175399</v>
      </c>
      <c r="BH30" s="66">
        <v>17.0</v>
      </c>
      <c r="BI30" s="67">
        <v>24.0</v>
      </c>
      <c r="BJ30" s="65">
        <f t="shared" si="13"/>
        <v>443</v>
      </c>
      <c r="BK30" s="68">
        <f t="shared" si="24"/>
        <v>91.7184265</v>
      </c>
      <c r="BL30" s="69">
        <v>18.0</v>
      </c>
      <c r="BM30" s="69">
        <v>15.0</v>
      </c>
      <c r="BN30" s="65">
        <f t="shared" si="14"/>
        <v>476</v>
      </c>
      <c r="BO30" s="63">
        <f t="shared" si="25"/>
        <v>91.71483622</v>
      </c>
      <c r="BP30" s="69">
        <v>17.0</v>
      </c>
      <c r="BQ30" s="69">
        <v>16.0</v>
      </c>
      <c r="BR30" s="71">
        <f t="shared" si="26"/>
        <v>509</v>
      </c>
      <c r="BS30" s="63">
        <f t="shared" ref="BS30:BS31" si="38">(BR30*BS29)/BR29</f>
        <v>90.89285714</v>
      </c>
      <c r="BT30" s="69">
        <v>19.0</v>
      </c>
      <c r="BU30" s="69">
        <v>13.0</v>
      </c>
      <c r="BV30" s="71">
        <f t="shared" si="27"/>
        <v>541</v>
      </c>
      <c r="BW30" s="63">
        <f t="shared" si="28"/>
        <v>90.61976549</v>
      </c>
      <c r="BX30" s="69">
        <v>2.0</v>
      </c>
      <c r="BY30" s="69">
        <v>4.0</v>
      </c>
      <c r="BZ30" s="71">
        <f t="shared" si="29"/>
        <v>547</v>
      </c>
      <c r="CA30" s="63">
        <f t="shared" si="30"/>
        <v>90.71310116</v>
      </c>
      <c r="CB30" s="48">
        <f t="shared" si="15"/>
        <v>277</v>
      </c>
      <c r="CC30" s="48">
        <f t="shared" si="16"/>
        <v>270</v>
      </c>
      <c r="CD30" s="72"/>
      <c r="CE30" s="72"/>
    </row>
    <row r="31">
      <c r="A31" s="50">
        <v>26.0</v>
      </c>
      <c r="B31" s="51" t="s">
        <v>66</v>
      </c>
      <c r="C31" s="52">
        <v>14.0</v>
      </c>
      <c r="D31" s="52">
        <v>100.0</v>
      </c>
      <c r="E31" s="52">
        <v>19.0</v>
      </c>
      <c r="F31" s="52">
        <v>100.0</v>
      </c>
      <c r="G31" s="52">
        <v>33.0</v>
      </c>
      <c r="H31" s="52">
        <v>100.0</v>
      </c>
      <c r="I31" s="53">
        <v>15.0</v>
      </c>
      <c r="J31" s="53">
        <v>100.0</v>
      </c>
      <c r="K31" s="53">
        <v>18.0</v>
      </c>
      <c r="L31" s="53">
        <v>100.0</v>
      </c>
      <c r="M31" s="13">
        <v>33.0</v>
      </c>
      <c r="N31" s="54">
        <v>100.0</v>
      </c>
      <c r="O31" s="54">
        <f t="shared" si="33"/>
        <v>66</v>
      </c>
      <c r="P31" s="54">
        <f t="shared" si="34"/>
        <v>100</v>
      </c>
      <c r="Q31" s="53">
        <v>1.0</v>
      </c>
      <c r="R31" s="53">
        <v>20.0</v>
      </c>
      <c r="S31" s="53">
        <v>5.0</v>
      </c>
      <c r="T31" s="53">
        <v>55.56</v>
      </c>
      <c r="U31" s="53">
        <v>6.0</v>
      </c>
      <c r="V31" s="53">
        <v>42.9</v>
      </c>
      <c r="W31" s="54">
        <f t="shared" si="35"/>
        <v>72</v>
      </c>
      <c r="X31" s="54">
        <f t="shared" si="4"/>
        <v>90</v>
      </c>
      <c r="Y31" s="53">
        <v>21.0</v>
      </c>
      <c r="Z31" s="53">
        <v>100.0</v>
      </c>
      <c r="AA31" s="53">
        <v>18.0</v>
      </c>
      <c r="AB31" s="53">
        <v>90.0</v>
      </c>
      <c r="AC31" s="53">
        <v>39.0</v>
      </c>
      <c r="AD31" s="53">
        <v>95.0</v>
      </c>
      <c r="AE31" s="54">
        <f t="shared" si="5"/>
        <v>111</v>
      </c>
      <c r="AF31" s="55">
        <v>29.0</v>
      </c>
      <c r="AG31" s="55">
        <v>24.0</v>
      </c>
      <c r="AH31" s="56">
        <f t="shared" si="6"/>
        <v>164</v>
      </c>
      <c r="AI31" s="57">
        <f t="shared" si="7"/>
        <v>91.62011173</v>
      </c>
      <c r="AJ31" s="55">
        <v>18.0</v>
      </c>
      <c r="AK31" s="55">
        <v>18.0</v>
      </c>
      <c r="AL31" s="56">
        <f t="shared" si="8"/>
        <v>200</v>
      </c>
      <c r="AM31" s="58">
        <f t="shared" si="17"/>
        <v>89.28571429</v>
      </c>
      <c r="AN31" s="55">
        <v>9.0</v>
      </c>
      <c r="AO31" s="55">
        <v>6.0</v>
      </c>
      <c r="AP31" s="56">
        <f t="shared" si="9"/>
        <v>215</v>
      </c>
      <c r="AQ31" s="56">
        <f t="shared" si="18"/>
        <v>81.13207547</v>
      </c>
      <c r="AR31" s="55">
        <v>23.0</v>
      </c>
      <c r="AS31" s="55">
        <v>19.0</v>
      </c>
      <c r="AT31" s="56">
        <f t="shared" si="10"/>
        <v>257</v>
      </c>
      <c r="AU31" s="56">
        <f t="shared" si="19"/>
        <v>83.17152104</v>
      </c>
      <c r="AV31" s="59" t="s">
        <v>45</v>
      </c>
      <c r="AW31" s="59" t="s">
        <v>50</v>
      </c>
      <c r="AX31" s="59">
        <f t="shared" si="11"/>
        <v>298</v>
      </c>
      <c r="AY31" s="55">
        <f t="shared" si="20"/>
        <v>81.64383562</v>
      </c>
      <c r="AZ31" s="73">
        <v>19.0</v>
      </c>
      <c r="BA31" s="74">
        <v>17.0</v>
      </c>
      <c r="BB31" s="75">
        <f t="shared" si="21"/>
        <v>334</v>
      </c>
      <c r="BC31" s="76">
        <f t="shared" si="22"/>
        <v>83.29177057</v>
      </c>
      <c r="BD31" s="64">
        <v>21.0</v>
      </c>
      <c r="BE31" s="64">
        <v>16.0</v>
      </c>
      <c r="BF31" s="65">
        <f t="shared" si="12"/>
        <v>371</v>
      </c>
      <c r="BG31" s="63">
        <f t="shared" si="23"/>
        <v>84.51025057</v>
      </c>
      <c r="BH31" s="66">
        <v>20.0</v>
      </c>
      <c r="BI31" s="67">
        <v>24.0</v>
      </c>
      <c r="BJ31" s="65">
        <f t="shared" si="13"/>
        <v>415</v>
      </c>
      <c r="BK31" s="68">
        <f t="shared" si="24"/>
        <v>85.92132505</v>
      </c>
      <c r="BL31" s="69">
        <v>21.0</v>
      </c>
      <c r="BM31" s="69">
        <v>15.0</v>
      </c>
      <c r="BN31" s="65">
        <f t="shared" si="14"/>
        <v>451</v>
      </c>
      <c r="BO31" s="63">
        <f t="shared" si="25"/>
        <v>86.89788054</v>
      </c>
      <c r="BP31" s="69">
        <v>19.0</v>
      </c>
      <c r="BQ31" s="69">
        <v>18.0</v>
      </c>
      <c r="BR31" s="71">
        <f t="shared" si="26"/>
        <v>488</v>
      </c>
      <c r="BS31" s="63">
        <f t="shared" si="38"/>
        <v>87.14285714</v>
      </c>
      <c r="BT31" s="69">
        <v>19.0</v>
      </c>
      <c r="BU31" s="69">
        <v>13.0</v>
      </c>
      <c r="BV31" s="71">
        <f t="shared" si="27"/>
        <v>520</v>
      </c>
      <c r="BW31" s="63">
        <f t="shared" si="28"/>
        <v>87.10217755</v>
      </c>
      <c r="BX31" s="69">
        <v>2.0</v>
      </c>
      <c r="BY31" s="69">
        <v>4.0</v>
      </c>
      <c r="BZ31" s="71">
        <f t="shared" si="29"/>
        <v>526</v>
      </c>
      <c r="CA31" s="63">
        <f t="shared" si="30"/>
        <v>87.2305141</v>
      </c>
      <c r="CB31" s="48">
        <f t="shared" si="15"/>
        <v>268</v>
      </c>
      <c r="CC31" s="48">
        <f t="shared" si="16"/>
        <v>258</v>
      </c>
      <c r="CD31" s="72"/>
      <c r="CE31" s="72"/>
    </row>
    <row r="32">
      <c r="A32" s="50">
        <v>27.0</v>
      </c>
      <c r="B32" s="51" t="s">
        <v>67</v>
      </c>
      <c r="C32" s="52">
        <v>13.0</v>
      </c>
      <c r="D32" s="52">
        <v>92.86</v>
      </c>
      <c r="E32" s="52">
        <v>17.0</v>
      </c>
      <c r="F32" s="52">
        <v>89.47</v>
      </c>
      <c r="G32" s="52">
        <v>30.0</v>
      </c>
      <c r="H32" s="52">
        <v>90.91</v>
      </c>
      <c r="I32" s="53">
        <v>8.0</v>
      </c>
      <c r="J32" s="53">
        <v>53.0</v>
      </c>
      <c r="K32" s="53">
        <v>10.0</v>
      </c>
      <c r="L32" s="53">
        <v>55.56</v>
      </c>
      <c r="M32" s="13">
        <v>18.0</v>
      </c>
      <c r="N32" s="77">
        <v>54.55</v>
      </c>
      <c r="O32" s="54">
        <f t="shared" si="33"/>
        <v>48</v>
      </c>
      <c r="P32" s="54">
        <f t="shared" si="34"/>
        <v>72.72727273</v>
      </c>
      <c r="Q32" s="53">
        <v>2.0</v>
      </c>
      <c r="R32" s="53">
        <v>40.0</v>
      </c>
      <c r="S32" s="53">
        <v>5.0</v>
      </c>
      <c r="T32" s="53">
        <v>55.56</v>
      </c>
      <c r="U32" s="53">
        <v>7.0</v>
      </c>
      <c r="V32" s="53">
        <v>50.0</v>
      </c>
      <c r="W32" s="54">
        <f t="shared" si="35"/>
        <v>55</v>
      </c>
      <c r="X32" s="54">
        <f t="shared" si="4"/>
        <v>68.75</v>
      </c>
      <c r="Y32" s="53">
        <v>20.0</v>
      </c>
      <c r="Z32" s="53">
        <v>95.0</v>
      </c>
      <c r="AA32" s="53">
        <v>20.0</v>
      </c>
      <c r="AB32" s="53">
        <v>100.0</v>
      </c>
      <c r="AC32" s="53">
        <v>40.0</v>
      </c>
      <c r="AD32" s="53">
        <v>97.0</v>
      </c>
      <c r="AE32" s="54">
        <f t="shared" si="5"/>
        <v>95</v>
      </c>
      <c r="AF32" s="55">
        <v>34.0</v>
      </c>
      <c r="AG32" s="55">
        <v>24.0</v>
      </c>
      <c r="AH32" s="56">
        <f t="shared" si="6"/>
        <v>153</v>
      </c>
      <c r="AI32" s="57">
        <f t="shared" si="7"/>
        <v>85.47486034</v>
      </c>
      <c r="AJ32" s="55">
        <v>22.0</v>
      </c>
      <c r="AK32" s="55">
        <v>20.0</v>
      </c>
      <c r="AL32" s="56">
        <f t="shared" si="8"/>
        <v>195</v>
      </c>
      <c r="AM32" s="58">
        <f t="shared" si="17"/>
        <v>87.05357143</v>
      </c>
      <c r="AN32" s="55">
        <v>24.0</v>
      </c>
      <c r="AO32" s="55">
        <v>17.0</v>
      </c>
      <c r="AP32" s="56">
        <f t="shared" si="9"/>
        <v>236</v>
      </c>
      <c r="AQ32" s="56">
        <f t="shared" si="18"/>
        <v>89.05660377</v>
      </c>
      <c r="AR32" s="55">
        <v>21.0</v>
      </c>
      <c r="AS32" s="55">
        <v>19.0</v>
      </c>
      <c r="AT32" s="56">
        <f t="shared" si="10"/>
        <v>276</v>
      </c>
      <c r="AU32" s="56">
        <f t="shared" si="19"/>
        <v>89.32038835</v>
      </c>
      <c r="AV32" s="59" t="s">
        <v>34</v>
      </c>
      <c r="AW32" s="59" t="s">
        <v>30</v>
      </c>
      <c r="AX32" s="59">
        <f t="shared" si="11"/>
        <v>330</v>
      </c>
      <c r="AY32" s="55">
        <f t="shared" si="20"/>
        <v>90.4109589</v>
      </c>
      <c r="AZ32" s="73">
        <v>19.0</v>
      </c>
      <c r="BA32" s="74">
        <v>17.0</v>
      </c>
      <c r="BB32" s="75">
        <f t="shared" si="21"/>
        <v>366</v>
      </c>
      <c r="BC32" s="76">
        <f t="shared" si="22"/>
        <v>91.27182045</v>
      </c>
      <c r="BD32" s="64">
        <v>13.0</v>
      </c>
      <c r="BE32" s="64">
        <v>16.0</v>
      </c>
      <c r="BF32" s="65">
        <f t="shared" si="12"/>
        <v>395</v>
      </c>
      <c r="BG32" s="63">
        <f t="shared" si="23"/>
        <v>89.97722096</v>
      </c>
      <c r="BH32" s="66">
        <v>15.0</v>
      </c>
      <c r="BI32" s="67">
        <v>24.0</v>
      </c>
      <c r="BJ32" s="65">
        <f t="shared" si="13"/>
        <v>434</v>
      </c>
      <c r="BK32" s="68">
        <f t="shared" si="24"/>
        <v>89.85507246</v>
      </c>
      <c r="BL32" s="69">
        <v>18.0</v>
      </c>
      <c r="BM32" s="69">
        <v>10.0</v>
      </c>
      <c r="BN32" s="65">
        <f t="shared" si="14"/>
        <v>462</v>
      </c>
      <c r="BO32" s="63">
        <f t="shared" si="25"/>
        <v>89.01734104</v>
      </c>
      <c r="BP32" s="69">
        <v>18.0</v>
      </c>
      <c r="BQ32" s="69">
        <v>14.0</v>
      </c>
      <c r="BR32" s="71">
        <f t="shared" si="26"/>
        <v>494</v>
      </c>
      <c r="BS32" s="63">
        <f>(BR32*BS30)/BR30</f>
        <v>88.21428571</v>
      </c>
      <c r="BT32" s="69">
        <v>10.0</v>
      </c>
      <c r="BU32" s="69">
        <v>8.0</v>
      </c>
      <c r="BV32" s="71">
        <f t="shared" si="27"/>
        <v>512</v>
      </c>
      <c r="BW32" s="63">
        <f t="shared" si="28"/>
        <v>85.76214405</v>
      </c>
      <c r="BX32" s="69">
        <v>2.0</v>
      </c>
      <c r="BY32" s="69">
        <v>4.0</v>
      </c>
      <c r="BZ32" s="71">
        <f t="shared" si="29"/>
        <v>518</v>
      </c>
      <c r="CA32" s="63">
        <f t="shared" si="30"/>
        <v>85.90381426</v>
      </c>
      <c r="CB32" s="48">
        <f t="shared" si="15"/>
        <v>259</v>
      </c>
      <c r="CC32" s="48">
        <f t="shared" si="16"/>
        <v>259</v>
      </c>
      <c r="CD32" s="72"/>
      <c r="CE32" s="72"/>
    </row>
    <row r="33">
      <c r="A33" s="50">
        <v>28.0</v>
      </c>
      <c r="B33" s="51" t="s">
        <v>68</v>
      </c>
      <c r="C33" s="52">
        <v>13.0</v>
      </c>
      <c r="D33" s="52">
        <v>92.86</v>
      </c>
      <c r="E33" s="52">
        <v>16.0</v>
      </c>
      <c r="F33" s="52">
        <v>84.21</v>
      </c>
      <c r="G33" s="52">
        <v>29.0</v>
      </c>
      <c r="H33" s="52">
        <v>87.88</v>
      </c>
      <c r="I33" s="53">
        <v>13.0</v>
      </c>
      <c r="J33" s="53">
        <v>87.0</v>
      </c>
      <c r="K33" s="53">
        <v>13.0</v>
      </c>
      <c r="L33" s="53">
        <v>72.22</v>
      </c>
      <c r="M33" s="13">
        <v>26.0</v>
      </c>
      <c r="N33" s="54">
        <v>78.79</v>
      </c>
      <c r="O33" s="54">
        <f t="shared" si="33"/>
        <v>55</v>
      </c>
      <c r="P33" s="54">
        <f t="shared" si="34"/>
        <v>83.33333333</v>
      </c>
      <c r="Q33" s="53">
        <v>4.0</v>
      </c>
      <c r="R33" s="53">
        <v>80.0</v>
      </c>
      <c r="S33" s="53">
        <v>9.0</v>
      </c>
      <c r="T33" s="53">
        <v>100.0</v>
      </c>
      <c r="U33" s="53">
        <v>13.0</v>
      </c>
      <c r="V33" s="53">
        <v>92.9</v>
      </c>
      <c r="W33" s="54">
        <f t="shared" si="35"/>
        <v>68</v>
      </c>
      <c r="X33" s="54">
        <f t="shared" si="4"/>
        <v>85</v>
      </c>
      <c r="Y33" s="53">
        <v>21.0</v>
      </c>
      <c r="Z33" s="53">
        <v>100.0</v>
      </c>
      <c r="AA33" s="53">
        <v>18.0</v>
      </c>
      <c r="AB33" s="53">
        <v>90.0</v>
      </c>
      <c r="AC33" s="53">
        <v>38.0</v>
      </c>
      <c r="AD33" s="53">
        <v>92.0</v>
      </c>
      <c r="AE33" s="54">
        <f t="shared" si="5"/>
        <v>106</v>
      </c>
      <c r="AF33" s="55">
        <v>34.0</v>
      </c>
      <c r="AG33" s="55">
        <v>24.0</v>
      </c>
      <c r="AH33" s="56">
        <f t="shared" si="6"/>
        <v>164</v>
      </c>
      <c r="AI33" s="57">
        <f t="shared" si="7"/>
        <v>91.62011173</v>
      </c>
      <c r="AJ33" s="55">
        <v>22.0</v>
      </c>
      <c r="AK33" s="55">
        <v>20.0</v>
      </c>
      <c r="AL33" s="56">
        <f t="shared" si="8"/>
        <v>206</v>
      </c>
      <c r="AM33" s="58">
        <f t="shared" si="17"/>
        <v>91.96428571</v>
      </c>
      <c r="AN33" s="55">
        <v>24.0</v>
      </c>
      <c r="AO33" s="55">
        <v>17.0</v>
      </c>
      <c r="AP33" s="56">
        <f t="shared" si="9"/>
        <v>247</v>
      </c>
      <c r="AQ33" s="56">
        <f t="shared" si="18"/>
        <v>93.20754717</v>
      </c>
      <c r="AR33" s="55">
        <v>25.0</v>
      </c>
      <c r="AS33" s="55">
        <v>19.0</v>
      </c>
      <c r="AT33" s="56">
        <f t="shared" si="10"/>
        <v>291</v>
      </c>
      <c r="AU33" s="56">
        <f t="shared" si="19"/>
        <v>94.17475728</v>
      </c>
      <c r="AV33" s="59" t="s">
        <v>32</v>
      </c>
      <c r="AW33" s="59" t="s">
        <v>69</v>
      </c>
      <c r="AX33" s="59">
        <f t="shared" si="11"/>
        <v>338</v>
      </c>
      <c r="AY33" s="55">
        <f t="shared" si="20"/>
        <v>92.60273973</v>
      </c>
      <c r="AZ33" s="73">
        <v>13.0</v>
      </c>
      <c r="BA33" s="74">
        <v>12.0</v>
      </c>
      <c r="BB33" s="75">
        <f t="shared" si="21"/>
        <v>363</v>
      </c>
      <c r="BC33" s="76">
        <f t="shared" si="22"/>
        <v>90.52369077</v>
      </c>
      <c r="BD33" s="64">
        <v>20.0</v>
      </c>
      <c r="BE33" s="64">
        <v>15.0</v>
      </c>
      <c r="BF33" s="65">
        <f t="shared" si="12"/>
        <v>398</v>
      </c>
      <c r="BG33" s="63">
        <f t="shared" si="23"/>
        <v>90.66059226</v>
      </c>
      <c r="BH33" s="66">
        <v>19.0</v>
      </c>
      <c r="BI33" s="67">
        <v>24.0</v>
      </c>
      <c r="BJ33" s="65">
        <f t="shared" si="13"/>
        <v>441</v>
      </c>
      <c r="BK33" s="68">
        <f t="shared" si="24"/>
        <v>91.30434783</v>
      </c>
      <c r="BL33" s="69">
        <v>16.0</v>
      </c>
      <c r="BM33" s="69">
        <v>12.0</v>
      </c>
      <c r="BN33" s="65">
        <f t="shared" si="14"/>
        <v>469</v>
      </c>
      <c r="BO33" s="63">
        <f t="shared" si="25"/>
        <v>90.36608863</v>
      </c>
      <c r="BP33" s="69">
        <v>19.0</v>
      </c>
      <c r="BQ33" s="69">
        <v>18.0</v>
      </c>
      <c r="BR33" s="71">
        <f t="shared" si="26"/>
        <v>506</v>
      </c>
      <c r="BS33" s="63">
        <f>(BR33*BS32)/BR32</f>
        <v>90.35714286</v>
      </c>
      <c r="BT33" s="69">
        <v>16.0</v>
      </c>
      <c r="BU33" s="69">
        <v>14.0</v>
      </c>
      <c r="BV33" s="71">
        <f t="shared" si="27"/>
        <v>536</v>
      </c>
      <c r="BW33" s="63">
        <f t="shared" si="28"/>
        <v>89.78224456</v>
      </c>
      <c r="BX33" s="69">
        <v>2.0</v>
      </c>
      <c r="BY33" s="69">
        <v>4.0</v>
      </c>
      <c r="BZ33" s="71">
        <f t="shared" si="29"/>
        <v>542</v>
      </c>
      <c r="CA33" s="63">
        <f t="shared" si="30"/>
        <v>89.88391376</v>
      </c>
      <c r="CB33" s="48">
        <f t="shared" si="15"/>
        <v>282</v>
      </c>
      <c r="CC33" s="48">
        <f t="shared" si="16"/>
        <v>261</v>
      </c>
      <c r="CD33" s="72"/>
      <c r="CE33" s="72"/>
    </row>
    <row r="34">
      <c r="A34" s="50">
        <v>29.0</v>
      </c>
      <c r="B34" s="51" t="s">
        <v>70</v>
      </c>
      <c r="C34" s="52">
        <v>11.0</v>
      </c>
      <c r="D34" s="52">
        <v>78.57</v>
      </c>
      <c r="E34" s="52">
        <v>16.0</v>
      </c>
      <c r="F34" s="52">
        <v>84.21</v>
      </c>
      <c r="G34" s="52">
        <v>27.0</v>
      </c>
      <c r="H34" s="52">
        <v>81.82</v>
      </c>
      <c r="I34" s="53">
        <v>9.0</v>
      </c>
      <c r="J34" s="53">
        <v>60.0</v>
      </c>
      <c r="K34" s="53">
        <v>15.0</v>
      </c>
      <c r="L34" s="53">
        <v>83.33</v>
      </c>
      <c r="M34" s="13">
        <v>24.0</v>
      </c>
      <c r="N34" s="54">
        <v>72.73</v>
      </c>
      <c r="O34" s="54">
        <f t="shared" si="33"/>
        <v>51</v>
      </c>
      <c r="P34" s="54">
        <f t="shared" si="34"/>
        <v>77.27272727</v>
      </c>
      <c r="Q34" s="53">
        <v>5.0</v>
      </c>
      <c r="R34" s="53">
        <v>100.0</v>
      </c>
      <c r="S34" s="53">
        <v>9.0</v>
      </c>
      <c r="T34" s="53">
        <v>100.0</v>
      </c>
      <c r="U34" s="53">
        <v>14.0</v>
      </c>
      <c r="V34" s="53">
        <v>100.0</v>
      </c>
      <c r="W34" s="54">
        <f t="shared" si="35"/>
        <v>65</v>
      </c>
      <c r="X34" s="54">
        <f t="shared" si="4"/>
        <v>81.25</v>
      </c>
      <c r="Y34" s="53">
        <v>15.0</v>
      </c>
      <c r="Z34" s="53">
        <v>71.0</v>
      </c>
      <c r="AA34" s="53">
        <v>20.0</v>
      </c>
      <c r="AB34" s="53">
        <v>100.0</v>
      </c>
      <c r="AC34" s="53">
        <v>35.0</v>
      </c>
      <c r="AD34" s="53">
        <v>85.0</v>
      </c>
      <c r="AE34" s="54">
        <f t="shared" si="5"/>
        <v>100</v>
      </c>
      <c r="AF34" s="55">
        <v>27.0</v>
      </c>
      <c r="AG34" s="55">
        <v>22.0</v>
      </c>
      <c r="AH34" s="56">
        <f t="shared" si="6"/>
        <v>149</v>
      </c>
      <c r="AI34" s="57">
        <f t="shared" si="7"/>
        <v>83.24022346</v>
      </c>
      <c r="AJ34" s="55">
        <v>13.0</v>
      </c>
      <c r="AK34" s="55">
        <v>14.0</v>
      </c>
      <c r="AL34" s="56">
        <f t="shared" si="8"/>
        <v>176</v>
      </c>
      <c r="AM34" s="58">
        <f t="shared" si="17"/>
        <v>78.57142857</v>
      </c>
      <c r="AN34" s="55">
        <v>20.0</v>
      </c>
      <c r="AO34" s="55">
        <v>17.0</v>
      </c>
      <c r="AP34" s="56">
        <f t="shared" si="9"/>
        <v>213</v>
      </c>
      <c r="AQ34" s="56">
        <f t="shared" si="18"/>
        <v>80.37735849</v>
      </c>
      <c r="AR34" s="55">
        <v>18.0</v>
      </c>
      <c r="AS34" s="55">
        <v>18.0</v>
      </c>
      <c r="AT34" s="56">
        <f t="shared" si="10"/>
        <v>249</v>
      </c>
      <c r="AU34" s="56">
        <f t="shared" si="19"/>
        <v>80.58252427</v>
      </c>
      <c r="AV34" s="59" t="s">
        <v>37</v>
      </c>
      <c r="AW34" s="59" t="s">
        <v>42</v>
      </c>
      <c r="AX34" s="59">
        <f t="shared" si="11"/>
        <v>299</v>
      </c>
      <c r="AY34" s="55">
        <f t="shared" si="20"/>
        <v>81.91780822</v>
      </c>
      <c r="AZ34" s="73">
        <v>19.0</v>
      </c>
      <c r="BA34" s="74">
        <v>10.0</v>
      </c>
      <c r="BB34" s="75">
        <f t="shared" si="21"/>
        <v>328</v>
      </c>
      <c r="BC34" s="76">
        <f t="shared" si="22"/>
        <v>81.79551122</v>
      </c>
      <c r="BD34" s="64">
        <v>18.0</v>
      </c>
      <c r="BE34" s="64">
        <v>13.0</v>
      </c>
      <c r="BF34" s="65">
        <f t="shared" si="12"/>
        <v>359</v>
      </c>
      <c r="BG34" s="63">
        <f t="shared" si="23"/>
        <v>81.77676538</v>
      </c>
      <c r="BH34" s="66">
        <v>17.0</v>
      </c>
      <c r="BI34" s="67">
        <v>24.0</v>
      </c>
      <c r="BJ34" s="65">
        <f t="shared" si="13"/>
        <v>400</v>
      </c>
      <c r="BK34" s="68">
        <f t="shared" si="24"/>
        <v>82.81573499</v>
      </c>
      <c r="BL34" s="69">
        <v>18.0</v>
      </c>
      <c r="BM34" s="69">
        <v>13.0</v>
      </c>
      <c r="BN34" s="65">
        <f t="shared" si="14"/>
        <v>431</v>
      </c>
      <c r="BO34" s="63">
        <f t="shared" si="25"/>
        <v>83.04431599</v>
      </c>
      <c r="BP34" s="69">
        <v>17.0</v>
      </c>
      <c r="BQ34" s="69">
        <v>14.0</v>
      </c>
      <c r="BR34" s="71">
        <f t="shared" si="26"/>
        <v>462</v>
      </c>
      <c r="BS34" s="63">
        <f>(BR34*BS32)/BR32</f>
        <v>82.5</v>
      </c>
      <c r="BT34" s="69">
        <v>15.0</v>
      </c>
      <c r="BU34" s="69">
        <v>10.0</v>
      </c>
      <c r="BV34" s="71">
        <f t="shared" si="27"/>
        <v>487</v>
      </c>
      <c r="BW34" s="63">
        <f t="shared" si="28"/>
        <v>81.57453936</v>
      </c>
      <c r="BX34" s="69">
        <v>2.0</v>
      </c>
      <c r="BY34" s="69">
        <v>4.0</v>
      </c>
      <c r="BZ34" s="71">
        <f t="shared" si="29"/>
        <v>493</v>
      </c>
      <c r="CA34" s="63">
        <f t="shared" si="30"/>
        <v>81.75787728</v>
      </c>
      <c r="CB34" s="48">
        <f t="shared" si="15"/>
        <v>243</v>
      </c>
      <c r="CC34" s="48">
        <f t="shared" si="16"/>
        <v>250</v>
      </c>
      <c r="CD34" s="72"/>
      <c r="CE34" s="72"/>
    </row>
    <row r="35">
      <c r="A35" s="50">
        <v>30.0</v>
      </c>
      <c r="B35" s="51" t="s">
        <v>71</v>
      </c>
      <c r="C35" s="52">
        <v>13.0</v>
      </c>
      <c r="D35" s="52">
        <v>92.86</v>
      </c>
      <c r="E35" s="52">
        <v>19.0</v>
      </c>
      <c r="F35" s="52">
        <v>100.0</v>
      </c>
      <c r="G35" s="52">
        <v>32.0</v>
      </c>
      <c r="H35" s="52">
        <v>96.97</v>
      </c>
      <c r="I35" s="53">
        <v>15.0</v>
      </c>
      <c r="J35" s="53">
        <v>100.0</v>
      </c>
      <c r="K35" s="53">
        <v>18.0</v>
      </c>
      <c r="L35" s="53">
        <v>100.0</v>
      </c>
      <c r="M35" s="13">
        <v>33.0</v>
      </c>
      <c r="N35" s="54">
        <v>100.0</v>
      </c>
      <c r="O35" s="54">
        <f t="shared" si="33"/>
        <v>65</v>
      </c>
      <c r="P35" s="54">
        <f t="shared" si="34"/>
        <v>98.48484848</v>
      </c>
      <c r="Q35" s="53">
        <v>5.0</v>
      </c>
      <c r="R35" s="53">
        <v>100.0</v>
      </c>
      <c r="S35" s="53">
        <v>9.0</v>
      </c>
      <c r="T35" s="53">
        <v>100.0</v>
      </c>
      <c r="U35" s="53">
        <v>14.0</v>
      </c>
      <c r="V35" s="53">
        <v>100.0</v>
      </c>
      <c r="W35" s="54">
        <f t="shared" si="35"/>
        <v>79</v>
      </c>
      <c r="X35" s="54">
        <f t="shared" si="4"/>
        <v>98.75</v>
      </c>
      <c r="Y35" s="53">
        <v>21.0</v>
      </c>
      <c r="Z35" s="53">
        <v>100.0</v>
      </c>
      <c r="AA35" s="53">
        <v>20.0</v>
      </c>
      <c r="AB35" s="53">
        <v>100.0</v>
      </c>
      <c r="AC35" s="53">
        <v>41.0</v>
      </c>
      <c r="AD35" s="53">
        <v>100.0</v>
      </c>
      <c r="AE35" s="54">
        <f t="shared" si="5"/>
        <v>120</v>
      </c>
      <c r="AF35" s="55">
        <v>30.0</v>
      </c>
      <c r="AG35" s="55">
        <v>20.0</v>
      </c>
      <c r="AH35" s="56">
        <f t="shared" si="6"/>
        <v>170</v>
      </c>
      <c r="AI35" s="57">
        <f t="shared" si="7"/>
        <v>94.97206704</v>
      </c>
      <c r="AJ35" s="55">
        <v>20.0</v>
      </c>
      <c r="AK35" s="55">
        <v>14.0</v>
      </c>
      <c r="AL35" s="56">
        <f t="shared" si="8"/>
        <v>204</v>
      </c>
      <c r="AM35" s="58">
        <f t="shared" si="17"/>
        <v>91.07142857</v>
      </c>
      <c r="AN35" s="55">
        <v>22.0</v>
      </c>
      <c r="AO35" s="55">
        <v>17.0</v>
      </c>
      <c r="AP35" s="56">
        <f t="shared" si="9"/>
        <v>243</v>
      </c>
      <c r="AQ35" s="56">
        <f t="shared" si="18"/>
        <v>91.69811321</v>
      </c>
      <c r="AR35" s="55">
        <v>23.0</v>
      </c>
      <c r="AS35" s="55">
        <v>17.0</v>
      </c>
      <c r="AT35" s="56">
        <f t="shared" si="10"/>
        <v>283</v>
      </c>
      <c r="AU35" s="56">
        <f t="shared" si="19"/>
        <v>91.58576052</v>
      </c>
      <c r="AV35" s="59" t="s">
        <v>32</v>
      </c>
      <c r="AW35" s="59" t="s">
        <v>58</v>
      </c>
      <c r="AX35" s="59">
        <f t="shared" si="11"/>
        <v>336</v>
      </c>
      <c r="AY35" s="55">
        <f t="shared" si="20"/>
        <v>92.05479452</v>
      </c>
      <c r="AZ35" s="73">
        <v>17.0</v>
      </c>
      <c r="BA35" s="74">
        <v>14.0</v>
      </c>
      <c r="BB35" s="75">
        <f t="shared" si="21"/>
        <v>367</v>
      </c>
      <c r="BC35" s="76">
        <f t="shared" si="22"/>
        <v>91.52119701</v>
      </c>
      <c r="BD35" s="64">
        <v>20.0</v>
      </c>
      <c r="BE35" s="64">
        <v>13.0</v>
      </c>
      <c r="BF35" s="65">
        <f t="shared" si="12"/>
        <v>400</v>
      </c>
      <c r="BG35" s="63">
        <f t="shared" si="23"/>
        <v>91.11617312</v>
      </c>
      <c r="BH35" s="66">
        <v>20.0</v>
      </c>
      <c r="BI35" s="67">
        <v>24.0</v>
      </c>
      <c r="BJ35" s="65">
        <f t="shared" si="13"/>
        <v>444</v>
      </c>
      <c r="BK35" s="68">
        <f t="shared" si="24"/>
        <v>91.92546584</v>
      </c>
      <c r="BL35" s="69">
        <v>21.0</v>
      </c>
      <c r="BM35" s="69">
        <v>14.0</v>
      </c>
      <c r="BN35" s="65">
        <f t="shared" si="14"/>
        <v>479</v>
      </c>
      <c r="BO35" s="63">
        <f t="shared" si="25"/>
        <v>92.29287091</v>
      </c>
      <c r="BP35" s="69">
        <v>19.0</v>
      </c>
      <c r="BQ35" s="69">
        <v>16.0</v>
      </c>
      <c r="BR35" s="71">
        <f t="shared" si="26"/>
        <v>514</v>
      </c>
      <c r="BS35" s="63">
        <f t="shared" ref="BS35:BS36" si="39">(BR35*BS34)/BR34</f>
        <v>91.78571429</v>
      </c>
      <c r="BT35" s="69">
        <v>17.0</v>
      </c>
      <c r="BU35" s="69">
        <v>9.0</v>
      </c>
      <c r="BV35" s="71">
        <f t="shared" si="27"/>
        <v>540</v>
      </c>
      <c r="BW35" s="63">
        <f t="shared" si="28"/>
        <v>90.45226131</v>
      </c>
      <c r="BX35" s="69">
        <v>2.0</v>
      </c>
      <c r="BY35" s="69">
        <v>4.0</v>
      </c>
      <c r="BZ35" s="71">
        <f t="shared" si="29"/>
        <v>546</v>
      </c>
      <c r="CA35" s="63">
        <f t="shared" si="30"/>
        <v>90.54726368</v>
      </c>
      <c r="CB35" s="48">
        <f t="shared" si="15"/>
        <v>286</v>
      </c>
      <c r="CC35" s="48">
        <f t="shared" si="16"/>
        <v>260</v>
      </c>
      <c r="CD35" s="72"/>
      <c r="CE35" s="72"/>
    </row>
    <row r="36">
      <c r="A36" s="50">
        <v>31.0</v>
      </c>
      <c r="B36" s="51" t="s">
        <v>72</v>
      </c>
      <c r="C36" s="52">
        <v>14.0</v>
      </c>
      <c r="D36" s="52">
        <v>100.0</v>
      </c>
      <c r="E36" s="52">
        <v>19.0</v>
      </c>
      <c r="F36" s="52">
        <v>100.0</v>
      </c>
      <c r="G36" s="52">
        <v>33.0</v>
      </c>
      <c r="H36" s="52">
        <v>100.0</v>
      </c>
      <c r="I36" s="53">
        <v>11.0</v>
      </c>
      <c r="J36" s="53">
        <v>73.0</v>
      </c>
      <c r="K36" s="53">
        <v>12.0</v>
      </c>
      <c r="L36" s="53">
        <v>66.67</v>
      </c>
      <c r="M36" s="13">
        <v>23.0</v>
      </c>
      <c r="N36" s="77">
        <v>69.7</v>
      </c>
      <c r="O36" s="54">
        <f t="shared" si="33"/>
        <v>56</v>
      </c>
      <c r="P36" s="54">
        <f t="shared" si="34"/>
        <v>84.84848485</v>
      </c>
      <c r="Q36" s="53">
        <v>5.0</v>
      </c>
      <c r="R36" s="53">
        <v>100.0</v>
      </c>
      <c r="S36" s="53">
        <v>9.0</v>
      </c>
      <c r="T36" s="53">
        <v>100.0</v>
      </c>
      <c r="U36" s="53">
        <v>14.0</v>
      </c>
      <c r="V36" s="53">
        <v>100.0</v>
      </c>
      <c r="W36" s="54">
        <f t="shared" si="35"/>
        <v>70</v>
      </c>
      <c r="X36" s="54">
        <f t="shared" si="4"/>
        <v>87.5</v>
      </c>
      <c r="Y36" s="53">
        <v>20.0</v>
      </c>
      <c r="Z36" s="53">
        <v>95.0</v>
      </c>
      <c r="AA36" s="53">
        <v>16.0</v>
      </c>
      <c r="AB36" s="53">
        <v>80.0</v>
      </c>
      <c r="AC36" s="53">
        <v>36.0</v>
      </c>
      <c r="AD36" s="53">
        <v>87.0</v>
      </c>
      <c r="AE36" s="54">
        <f t="shared" si="5"/>
        <v>106</v>
      </c>
      <c r="AF36" s="55">
        <v>32.0</v>
      </c>
      <c r="AG36" s="55">
        <v>24.0</v>
      </c>
      <c r="AH36" s="56">
        <f t="shared" si="6"/>
        <v>162</v>
      </c>
      <c r="AI36" s="57">
        <f t="shared" si="7"/>
        <v>90.5027933</v>
      </c>
      <c r="AJ36" s="55">
        <v>22.0</v>
      </c>
      <c r="AK36" s="55">
        <v>18.0</v>
      </c>
      <c r="AL36" s="56">
        <f t="shared" si="8"/>
        <v>202</v>
      </c>
      <c r="AM36" s="58">
        <f t="shared" si="17"/>
        <v>90.17857143</v>
      </c>
      <c r="AN36" s="55">
        <v>22.0</v>
      </c>
      <c r="AO36" s="55">
        <v>17.0</v>
      </c>
      <c r="AP36" s="56">
        <f t="shared" si="9"/>
        <v>241</v>
      </c>
      <c r="AQ36" s="56">
        <f t="shared" si="18"/>
        <v>90.94339623</v>
      </c>
      <c r="AR36" s="55">
        <v>25.0</v>
      </c>
      <c r="AS36" s="55">
        <v>17.0</v>
      </c>
      <c r="AT36" s="56">
        <f t="shared" si="10"/>
        <v>283</v>
      </c>
      <c r="AU36" s="56">
        <f t="shared" si="19"/>
        <v>91.58576052</v>
      </c>
      <c r="AV36" s="59" t="s">
        <v>29</v>
      </c>
      <c r="AW36" s="59" t="s">
        <v>30</v>
      </c>
      <c r="AX36" s="59">
        <f t="shared" si="11"/>
        <v>339</v>
      </c>
      <c r="AY36" s="55">
        <f t="shared" si="20"/>
        <v>92.87671233</v>
      </c>
      <c r="AZ36" s="73">
        <v>19.0</v>
      </c>
      <c r="BA36" s="74">
        <v>15.0</v>
      </c>
      <c r="BB36" s="75">
        <f t="shared" si="21"/>
        <v>373</v>
      </c>
      <c r="BC36" s="76">
        <f t="shared" si="22"/>
        <v>93.01745636</v>
      </c>
      <c r="BD36" s="64">
        <v>13.0</v>
      </c>
      <c r="BE36" s="64">
        <v>16.0</v>
      </c>
      <c r="BF36" s="65">
        <f t="shared" si="12"/>
        <v>402</v>
      </c>
      <c r="BG36" s="63">
        <f t="shared" si="23"/>
        <v>91.57175399</v>
      </c>
      <c r="BH36" s="66">
        <v>17.0</v>
      </c>
      <c r="BI36" s="67">
        <v>14.0</v>
      </c>
      <c r="BJ36" s="65">
        <f t="shared" si="13"/>
        <v>433</v>
      </c>
      <c r="BK36" s="68">
        <f t="shared" si="24"/>
        <v>89.64803313</v>
      </c>
      <c r="BL36" s="69">
        <v>18.0</v>
      </c>
      <c r="BM36" s="69">
        <v>10.0</v>
      </c>
      <c r="BN36" s="65">
        <f t="shared" si="14"/>
        <v>461</v>
      </c>
      <c r="BO36" s="63">
        <f t="shared" si="25"/>
        <v>88.82466281</v>
      </c>
      <c r="BP36" s="69">
        <v>18.0</v>
      </c>
      <c r="BQ36" s="69">
        <v>16.0</v>
      </c>
      <c r="BR36" s="71">
        <f t="shared" si="26"/>
        <v>495</v>
      </c>
      <c r="BS36" s="63">
        <f t="shared" si="39"/>
        <v>88.39285714</v>
      </c>
      <c r="BT36" s="69">
        <v>15.0</v>
      </c>
      <c r="BU36" s="69">
        <v>10.0</v>
      </c>
      <c r="BV36" s="71">
        <f t="shared" si="27"/>
        <v>520</v>
      </c>
      <c r="BW36" s="63">
        <f t="shared" si="28"/>
        <v>87.10217755</v>
      </c>
      <c r="BX36" s="69">
        <v>2.0</v>
      </c>
      <c r="BY36" s="69">
        <v>4.0</v>
      </c>
      <c r="BZ36" s="71">
        <f t="shared" si="29"/>
        <v>526</v>
      </c>
      <c r="CA36" s="63">
        <f t="shared" si="30"/>
        <v>87.2305141</v>
      </c>
      <c r="CB36" s="48">
        <f t="shared" si="15"/>
        <v>275</v>
      </c>
      <c r="CC36" s="48">
        <f t="shared" si="16"/>
        <v>251</v>
      </c>
      <c r="CD36" s="72"/>
      <c r="CE36" s="72"/>
    </row>
    <row r="37">
      <c r="A37" s="50">
        <v>32.0</v>
      </c>
      <c r="B37" s="51" t="s">
        <v>73</v>
      </c>
      <c r="C37" s="52">
        <v>14.0</v>
      </c>
      <c r="D37" s="52">
        <v>100.0</v>
      </c>
      <c r="E37" s="52">
        <v>17.0</v>
      </c>
      <c r="F37" s="52">
        <v>89.47</v>
      </c>
      <c r="G37" s="52">
        <v>31.0</v>
      </c>
      <c r="H37" s="52">
        <v>93.94</v>
      </c>
      <c r="I37" s="53">
        <v>14.0</v>
      </c>
      <c r="J37" s="53">
        <v>93.0</v>
      </c>
      <c r="K37" s="53">
        <v>16.0</v>
      </c>
      <c r="L37" s="53">
        <v>88.89</v>
      </c>
      <c r="M37" s="13">
        <v>30.0</v>
      </c>
      <c r="N37" s="54">
        <v>90.91</v>
      </c>
      <c r="O37" s="54">
        <f t="shared" si="33"/>
        <v>61</v>
      </c>
      <c r="P37" s="54">
        <f t="shared" si="34"/>
        <v>92.42424242</v>
      </c>
      <c r="Q37" s="53">
        <v>5.0</v>
      </c>
      <c r="R37" s="53">
        <v>100.0</v>
      </c>
      <c r="S37" s="53">
        <v>9.0</v>
      </c>
      <c r="T37" s="53">
        <v>100.0</v>
      </c>
      <c r="U37" s="53">
        <v>14.0</v>
      </c>
      <c r="V37" s="53">
        <v>100.0</v>
      </c>
      <c r="W37" s="54">
        <f t="shared" si="35"/>
        <v>75</v>
      </c>
      <c r="X37" s="54">
        <f t="shared" si="4"/>
        <v>93.75</v>
      </c>
      <c r="Y37" s="53">
        <v>20.0</v>
      </c>
      <c r="Z37" s="53">
        <v>95.0</v>
      </c>
      <c r="AA37" s="53">
        <v>16.0</v>
      </c>
      <c r="AB37" s="53">
        <v>80.0</v>
      </c>
      <c r="AC37" s="53">
        <v>36.0</v>
      </c>
      <c r="AD37" s="53">
        <v>87.0</v>
      </c>
      <c r="AE37" s="54">
        <f t="shared" si="5"/>
        <v>111</v>
      </c>
      <c r="AF37" s="55">
        <v>32.0</v>
      </c>
      <c r="AG37" s="55">
        <v>22.0</v>
      </c>
      <c r="AH37" s="56">
        <f t="shared" si="6"/>
        <v>165</v>
      </c>
      <c r="AI37" s="57">
        <f t="shared" si="7"/>
        <v>92.17877095</v>
      </c>
      <c r="AJ37" s="55">
        <v>21.0</v>
      </c>
      <c r="AK37" s="55">
        <v>18.0</v>
      </c>
      <c r="AL37" s="56">
        <f t="shared" si="8"/>
        <v>204</v>
      </c>
      <c r="AM37" s="58">
        <f t="shared" si="17"/>
        <v>91.07142857</v>
      </c>
      <c r="AN37" s="55">
        <v>21.0</v>
      </c>
      <c r="AO37" s="55">
        <v>15.0</v>
      </c>
      <c r="AP37" s="56">
        <f t="shared" si="9"/>
        <v>240</v>
      </c>
      <c r="AQ37" s="56">
        <f t="shared" si="18"/>
        <v>90.56603774</v>
      </c>
      <c r="AR37" s="55">
        <v>25.0</v>
      </c>
      <c r="AS37" s="55">
        <v>19.0</v>
      </c>
      <c r="AT37" s="56">
        <f t="shared" si="10"/>
        <v>284</v>
      </c>
      <c r="AU37" s="56">
        <f t="shared" si="19"/>
        <v>91.90938511</v>
      </c>
      <c r="AV37" s="59" t="s">
        <v>74</v>
      </c>
      <c r="AW37" s="59" t="s">
        <v>42</v>
      </c>
      <c r="AX37" s="59">
        <f t="shared" si="11"/>
        <v>317</v>
      </c>
      <c r="AY37" s="55">
        <f t="shared" si="20"/>
        <v>86.84931507</v>
      </c>
      <c r="AZ37" s="73">
        <v>19.0</v>
      </c>
      <c r="BA37" s="74">
        <v>12.0</v>
      </c>
      <c r="BB37" s="75">
        <f t="shared" si="21"/>
        <v>348</v>
      </c>
      <c r="BC37" s="76">
        <f t="shared" si="22"/>
        <v>86.78304239</v>
      </c>
      <c r="BD37" s="64">
        <v>21.0</v>
      </c>
      <c r="BE37" s="64">
        <v>15.0</v>
      </c>
      <c r="BF37" s="65">
        <f t="shared" si="12"/>
        <v>384</v>
      </c>
      <c r="BG37" s="63">
        <f t="shared" si="23"/>
        <v>87.4715262</v>
      </c>
      <c r="BH37" s="66">
        <v>20.0</v>
      </c>
      <c r="BI37" s="67">
        <v>24.0</v>
      </c>
      <c r="BJ37" s="65">
        <f t="shared" si="13"/>
        <v>428</v>
      </c>
      <c r="BK37" s="68">
        <f t="shared" si="24"/>
        <v>88.61283644</v>
      </c>
      <c r="BL37" s="69">
        <v>17.0</v>
      </c>
      <c r="BM37" s="69">
        <v>15.0</v>
      </c>
      <c r="BN37" s="65">
        <f t="shared" si="14"/>
        <v>460</v>
      </c>
      <c r="BO37" s="63">
        <f t="shared" si="25"/>
        <v>88.63198459</v>
      </c>
      <c r="BP37" s="69">
        <v>18.0</v>
      </c>
      <c r="BQ37" s="69">
        <v>16.0</v>
      </c>
      <c r="BR37" s="71">
        <f t="shared" si="26"/>
        <v>494</v>
      </c>
      <c r="BS37" s="63">
        <f>(BR37*BS35)/BR35</f>
        <v>88.21428571</v>
      </c>
      <c r="BT37" s="69">
        <v>18.0</v>
      </c>
      <c r="BU37" s="69">
        <v>7.0</v>
      </c>
      <c r="BV37" s="71">
        <f t="shared" si="27"/>
        <v>519</v>
      </c>
      <c r="BW37" s="63">
        <f t="shared" si="28"/>
        <v>86.93467337</v>
      </c>
      <c r="BX37" s="69">
        <v>2.0</v>
      </c>
      <c r="BY37" s="69">
        <v>4.0</v>
      </c>
      <c r="BZ37" s="71">
        <f t="shared" si="29"/>
        <v>525</v>
      </c>
      <c r="CA37" s="63">
        <f t="shared" si="30"/>
        <v>87.06467662</v>
      </c>
      <c r="CB37" s="48">
        <f t="shared" si="15"/>
        <v>269</v>
      </c>
      <c r="CC37" s="48">
        <f t="shared" si="16"/>
        <v>256</v>
      </c>
      <c r="CD37" s="72"/>
      <c r="CE37" s="72"/>
    </row>
    <row r="38">
      <c r="A38" s="50">
        <v>33.0</v>
      </c>
      <c r="B38" s="51" t="s">
        <v>75</v>
      </c>
      <c r="C38" s="52">
        <v>7.0</v>
      </c>
      <c r="D38" s="52">
        <v>50.0</v>
      </c>
      <c r="E38" s="52">
        <v>9.0</v>
      </c>
      <c r="F38" s="52">
        <v>47.37</v>
      </c>
      <c r="G38" s="52">
        <v>16.0</v>
      </c>
      <c r="H38" s="78">
        <v>48.48</v>
      </c>
      <c r="I38" s="53">
        <v>13.0</v>
      </c>
      <c r="J38" s="53">
        <v>87.0</v>
      </c>
      <c r="K38" s="53">
        <v>17.0</v>
      </c>
      <c r="L38" s="53">
        <v>94.44</v>
      </c>
      <c r="M38" s="13">
        <v>30.0</v>
      </c>
      <c r="N38" s="54">
        <v>90.91</v>
      </c>
      <c r="O38" s="54">
        <f t="shared" si="33"/>
        <v>46</v>
      </c>
      <c r="P38" s="54">
        <f t="shared" si="34"/>
        <v>69.6969697</v>
      </c>
      <c r="Q38" s="53">
        <v>3.0</v>
      </c>
      <c r="R38" s="53">
        <v>60.0</v>
      </c>
      <c r="S38" s="53">
        <v>9.0</v>
      </c>
      <c r="T38" s="53">
        <v>100.0</v>
      </c>
      <c r="U38" s="53">
        <v>12.0</v>
      </c>
      <c r="V38" s="53">
        <v>85.7</v>
      </c>
      <c r="W38" s="54">
        <f t="shared" si="35"/>
        <v>58</v>
      </c>
      <c r="X38" s="54">
        <f t="shared" si="4"/>
        <v>72.5</v>
      </c>
      <c r="Y38" s="53">
        <v>21.0</v>
      </c>
      <c r="Z38" s="53">
        <v>100.0</v>
      </c>
      <c r="AA38" s="53">
        <v>20.0</v>
      </c>
      <c r="AB38" s="53">
        <v>100.0</v>
      </c>
      <c r="AC38" s="53">
        <v>41.0</v>
      </c>
      <c r="AD38" s="53">
        <v>100.0</v>
      </c>
      <c r="AE38" s="54">
        <f t="shared" si="5"/>
        <v>99</v>
      </c>
      <c r="AF38" s="55">
        <v>23.0</v>
      </c>
      <c r="AG38" s="55">
        <v>21.0</v>
      </c>
      <c r="AH38" s="56">
        <f t="shared" si="6"/>
        <v>143</v>
      </c>
      <c r="AI38" s="57">
        <f t="shared" si="7"/>
        <v>79.88826816</v>
      </c>
      <c r="AJ38" s="55">
        <v>20.0</v>
      </c>
      <c r="AK38" s="55">
        <v>18.0</v>
      </c>
      <c r="AL38" s="56">
        <f t="shared" si="8"/>
        <v>181</v>
      </c>
      <c r="AM38" s="58">
        <f t="shared" si="17"/>
        <v>80.80357143</v>
      </c>
      <c r="AN38" s="55">
        <v>20.0</v>
      </c>
      <c r="AO38" s="55">
        <v>11.0</v>
      </c>
      <c r="AP38" s="56">
        <f t="shared" si="9"/>
        <v>212</v>
      </c>
      <c r="AQ38" s="56">
        <f t="shared" si="18"/>
        <v>80</v>
      </c>
      <c r="AR38" s="55">
        <v>24.0</v>
      </c>
      <c r="AS38" s="55">
        <v>15.0</v>
      </c>
      <c r="AT38" s="56">
        <f t="shared" si="10"/>
        <v>251</v>
      </c>
      <c r="AU38" s="56">
        <f t="shared" si="19"/>
        <v>81.22977346</v>
      </c>
      <c r="AV38" s="59" t="s">
        <v>32</v>
      </c>
      <c r="AW38" s="59" t="s">
        <v>42</v>
      </c>
      <c r="AX38" s="59">
        <f t="shared" si="11"/>
        <v>303</v>
      </c>
      <c r="AY38" s="55">
        <f t="shared" si="20"/>
        <v>83.01369863</v>
      </c>
      <c r="AZ38" s="73">
        <v>14.0</v>
      </c>
      <c r="BA38" s="74">
        <v>15.0</v>
      </c>
      <c r="BB38" s="75">
        <f t="shared" si="21"/>
        <v>332</v>
      </c>
      <c r="BC38" s="76">
        <f t="shared" si="22"/>
        <v>82.79301746</v>
      </c>
      <c r="BD38" s="64">
        <v>16.0</v>
      </c>
      <c r="BE38" s="64">
        <v>14.0</v>
      </c>
      <c r="BF38" s="65">
        <f t="shared" si="12"/>
        <v>362</v>
      </c>
      <c r="BG38" s="63">
        <f t="shared" si="23"/>
        <v>82.46013667</v>
      </c>
      <c r="BH38" s="66">
        <v>15.0</v>
      </c>
      <c r="BI38" s="67">
        <v>20.0</v>
      </c>
      <c r="BJ38" s="65">
        <f t="shared" si="13"/>
        <v>397</v>
      </c>
      <c r="BK38" s="68">
        <f t="shared" si="24"/>
        <v>82.19461698</v>
      </c>
      <c r="BL38" s="69">
        <v>10.0</v>
      </c>
      <c r="BM38" s="69">
        <v>13.0</v>
      </c>
      <c r="BN38" s="65">
        <f t="shared" si="14"/>
        <v>420</v>
      </c>
      <c r="BO38" s="63">
        <f t="shared" si="25"/>
        <v>80.92485549</v>
      </c>
      <c r="BP38" s="69">
        <v>16.0</v>
      </c>
      <c r="BQ38" s="69">
        <v>17.0</v>
      </c>
      <c r="BR38" s="71">
        <f t="shared" si="26"/>
        <v>453</v>
      </c>
      <c r="BS38" s="63">
        <f>(BR38*BS37)/BR37</f>
        <v>80.89285714</v>
      </c>
      <c r="BT38" s="69">
        <v>17.0</v>
      </c>
      <c r="BU38" s="69">
        <v>13.0</v>
      </c>
      <c r="BV38" s="71">
        <f t="shared" si="27"/>
        <v>483</v>
      </c>
      <c r="BW38" s="63">
        <f t="shared" si="28"/>
        <v>80.90452261</v>
      </c>
      <c r="BX38" s="69">
        <v>2.0</v>
      </c>
      <c r="BY38" s="69">
        <v>4.0</v>
      </c>
      <c r="BZ38" s="71">
        <f t="shared" si="29"/>
        <v>489</v>
      </c>
      <c r="CA38" s="63">
        <f t="shared" si="30"/>
        <v>81.09452736</v>
      </c>
      <c r="CB38" s="48">
        <f t="shared" si="15"/>
        <v>242</v>
      </c>
      <c r="CC38" s="48">
        <f t="shared" si="16"/>
        <v>247</v>
      </c>
      <c r="CD38" s="72"/>
      <c r="CE38" s="72"/>
    </row>
    <row r="39">
      <c r="A39" s="50">
        <v>34.0</v>
      </c>
      <c r="B39" s="51" t="s">
        <v>76</v>
      </c>
      <c r="C39" s="52">
        <v>14.0</v>
      </c>
      <c r="D39" s="52">
        <v>100.0</v>
      </c>
      <c r="E39" s="52">
        <v>18.0</v>
      </c>
      <c r="F39" s="52">
        <v>94.74</v>
      </c>
      <c r="G39" s="52">
        <v>32.0</v>
      </c>
      <c r="H39" s="52">
        <v>96.97</v>
      </c>
      <c r="I39" s="53">
        <v>15.0</v>
      </c>
      <c r="J39" s="53">
        <v>100.0</v>
      </c>
      <c r="K39" s="53">
        <v>17.0</v>
      </c>
      <c r="L39" s="53">
        <v>94.44</v>
      </c>
      <c r="M39" s="13">
        <v>32.0</v>
      </c>
      <c r="N39" s="54">
        <v>96.97</v>
      </c>
      <c r="O39" s="54">
        <f t="shared" si="33"/>
        <v>64</v>
      </c>
      <c r="P39" s="54">
        <f t="shared" si="34"/>
        <v>96.96969697</v>
      </c>
      <c r="Q39" s="53">
        <v>5.0</v>
      </c>
      <c r="R39" s="53">
        <v>100.0</v>
      </c>
      <c r="S39" s="53">
        <v>9.0</v>
      </c>
      <c r="T39" s="53">
        <v>100.0</v>
      </c>
      <c r="U39" s="53">
        <v>14.0</v>
      </c>
      <c r="V39" s="53">
        <v>100.0</v>
      </c>
      <c r="W39" s="54">
        <f t="shared" si="35"/>
        <v>78</v>
      </c>
      <c r="X39" s="54">
        <f t="shared" si="4"/>
        <v>97.5</v>
      </c>
      <c r="Y39" s="53">
        <v>20.0</v>
      </c>
      <c r="Z39" s="53">
        <v>95.0</v>
      </c>
      <c r="AA39" s="53">
        <v>18.0</v>
      </c>
      <c r="AB39" s="53">
        <v>80.0</v>
      </c>
      <c r="AC39" s="53">
        <v>38.0</v>
      </c>
      <c r="AD39" s="53">
        <v>92.0</v>
      </c>
      <c r="AE39" s="54">
        <f t="shared" si="5"/>
        <v>116</v>
      </c>
      <c r="AF39" s="55">
        <v>34.0</v>
      </c>
      <c r="AG39" s="55">
        <v>23.0</v>
      </c>
      <c r="AH39" s="56">
        <f t="shared" si="6"/>
        <v>173</v>
      </c>
      <c r="AI39" s="57">
        <f t="shared" si="7"/>
        <v>96.64804469</v>
      </c>
      <c r="AJ39" s="55">
        <v>23.0</v>
      </c>
      <c r="AK39" s="55">
        <v>16.0</v>
      </c>
      <c r="AL39" s="56">
        <f t="shared" si="8"/>
        <v>212</v>
      </c>
      <c r="AM39" s="58">
        <f t="shared" si="17"/>
        <v>94.64285714</v>
      </c>
      <c r="AN39" s="55">
        <v>22.0</v>
      </c>
      <c r="AO39" s="55">
        <v>17.0</v>
      </c>
      <c r="AP39" s="56">
        <f t="shared" si="9"/>
        <v>251</v>
      </c>
      <c r="AQ39" s="56">
        <f t="shared" si="18"/>
        <v>94.71698113</v>
      </c>
      <c r="AR39" s="55">
        <v>25.0</v>
      </c>
      <c r="AS39" s="55">
        <v>19.0</v>
      </c>
      <c r="AT39" s="56">
        <f t="shared" si="10"/>
        <v>295</v>
      </c>
      <c r="AU39" s="56">
        <f t="shared" si="19"/>
        <v>95.46925566</v>
      </c>
      <c r="AV39" s="59" t="s">
        <v>34</v>
      </c>
      <c r="AW39" s="59" t="s">
        <v>58</v>
      </c>
      <c r="AX39" s="59">
        <f t="shared" si="11"/>
        <v>347</v>
      </c>
      <c r="AY39" s="55">
        <f t="shared" si="20"/>
        <v>95.06849315</v>
      </c>
      <c r="AZ39" s="73">
        <v>18.0</v>
      </c>
      <c r="BA39" s="74">
        <v>17.0</v>
      </c>
      <c r="BB39" s="75">
        <f t="shared" si="21"/>
        <v>382</v>
      </c>
      <c r="BC39" s="76">
        <f t="shared" si="22"/>
        <v>95.26184539</v>
      </c>
      <c r="BD39" s="64">
        <v>20.0</v>
      </c>
      <c r="BE39" s="64">
        <v>15.0</v>
      </c>
      <c r="BF39" s="65">
        <f t="shared" si="12"/>
        <v>417</v>
      </c>
      <c r="BG39" s="63">
        <f t="shared" si="23"/>
        <v>94.98861048</v>
      </c>
      <c r="BH39" s="66">
        <v>18.0</v>
      </c>
      <c r="BI39" s="67">
        <v>24.0</v>
      </c>
      <c r="BJ39" s="65">
        <f t="shared" si="13"/>
        <v>459</v>
      </c>
      <c r="BK39" s="68">
        <f t="shared" si="24"/>
        <v>95.0310559</v>
      </c>
      <c r="BL39" s="69">
        <v>20.0</v>
      </c>
      <c r="BM39" s="69">
        <v>15.0</v>
      </c>
      <c r="BN39" s="65">
        <f t="shared" si="14"/>
        <v>494</v>
      </c>
      <c r="BO39" s="63">
        <f t="shared" si="25"/>
        <v>95.18304432</v>
      </c>
      <c r="BP39" s="69">
        <v>19.0</v>
      </c>
      <c r="BQ39" s="69">
        <v>16.0</v>
      </c>
      <c r="BR39" s="71">
        <f t="shared" si="26"/>
        <v>529</v>
      </c>
      <c r="BS39" s="63">
        <f>(BR39*BS37)/BR37</f>
        <v>94.46428571</v>
      </c>
      <c r="BT39" s="69">
        <v>18.0</v>
      </c>
      <c r="BU39" s="69">
        <v>7.0</v>
      </c>
      <c r="BV39" s="71">
        <f t="shared" si="27"/>
        <v>554</v>
      </c>
      <c r="BW39" s="63">
        <f t="shared" si="28"/>
        <v>92.79731993</v>
      </c>
      <c r="BX39" s="69">
        <v>2.0</v>
      </c>
      <c r="BY39" s="69">
        <v>4.0</v>
      </c>
      <c r="BZ39" s="71">
        <f t="shared" si="29"/>
        <v>560</v>
      </c>
      <c r="CA39" s="63">
        <f t="shared" si="30"/>
        <v>92.86898839</v>
      </c>
      <c r="CB39" s="48">
        <f t="shared" si="15"/>
        <v>293</v>
      </c>
      <c r="CC39" s="48">
        <f t="shared" si="16"/>
        <v>267</v>
      </c>
      <c r="CD39" s="72"/>
      <c r="CE39" s="72"/>
    </row>
    <row r="40">
      <c r="A40" s="50">
        <v>35.0</v>
      </c>
      <c r="B40" s="51" t="s">
        <v>77</v>
      </c>
      <c r="C40" s="52">
        <v>14.0</v>
      </c>
      <c r="D40" s="52">
        <v>100.0</v>
      </c>
      <c r="E40" s="52">
        <v>19.0</v>
      </c>
      <c r="F40" s="52">
        <v>100.0</v>
      </c>
      <c r="G40" s="52">
        <v>33.0</v>
      </c>
      <c r="H40" s="52">
        <v>100.0</v>
      </c>
      <c r="I40" s="53">
        <v>15.0</v>
      </c>
      <c r="J40" s="53">
        <v>100.0</v>
      </c>
      <c r="K40" s="53">
        <v>18.0</v>
      </c>
      <c r="L40" s="53">
        <v>100.0</v>
      </c>
      <c r="M40" s="13">
        <v>33.0</v>
      </c>
      <c r="N40" s="54">
        <v>100.0</v>
      </c>
      <c r="O40" s="54">
        <f t="shared" si="33"/>
        <v>66</v>
      </c>
      <c r="P40" s="54">
        <f t="shared" si="34"/>
        <v>100</v>
      </c>
      <c r="Q40" s="53">
        <v>0.0</v>
      </c>
      <c r="R40" s="53">
        <v>0.0</v>
      </c>
      <c r="S40" s="53">
        <v>0.0</v>
      </c>
      <c r="T40" s="53">
        <v>0.0</v>
      </c>
      <c r="U40" s="53">
        <v>0.0</v>
      </c>
      <c r="V40" s="53">
        <v>0.0</v>
      </c>
      <c r="W40" s="54">
        <f t="shared" si="35"/>
        <v>66</v>
      </c>
      <c r="X40" s="54">
        <f t="shared" si="4"/>
        <v>82.5</v>
      </c>
      <c r="Y40" s="53">
        <v>18.0</v>
      </c>
      <c r="Z40" s="53">
        <v>85.0</v>
      </c>
      <c r="AA40" s="53">
        <v>20.0</v>
      </c>
      <c r="AB40" s="53">
        <v>100.0</v>
      </c>
      <c r="AC40" s="53">
        <v>38.0</v>
      </c>
      <c r="AD40" s="53">
        <v>92.0</v>
      </c>
      <c r="AE40" s="54">
        <f t="shared" si="5"/>
        <v>104</v>
      </c>
      <c r="AF40" s="55">
        <v>34.0</v>
      </c>
      <c r="AG40" s="55">
        <v>22.0</v>
      </c>
      <c r="AH40" s="56">
        <f t="shared" si="6"/>
        <v>160</v>
      </c>
      <c r="AI40" s="57">
        <f t="shared" si="7"/>
        <v>89.38547486</v>
      </c>
      <c r="AJ40" s="55">
        <v>25.0</v>
      </c>
      <c r="AK40" s="55">
        <v>20.0</v>
      </c>
      <c r="AL40" s="56">
        <f t="shared" si="8"/>
        <v>205</v>
      </c>
      <c r="AM40" s="58">
        <f t="shared" si="17"/>
        <v>91.51785714</v>
      </c>
      <c r="AN40" s="55">
        <v>24.0</v>
      </c>
      <c r="AO40" s="55">
        <v>17.0</v>
      </c>
      <c r="AP40" s="56">
        <f t="shared" si="9"/>
        <v>246</v>
      </c>
      <c r="AQ40" s="56">
        <f t="shared" si="18"/>
        <v>92.83018868</v>
      </c>
      <c r="AR40" s="55">
        <v>25.0</v>
      </c>
      <c r="AS40" s="55">
        <v>19.0</v>
      </c>
      <c r="AT40" s="56">
        <f t="shared" si="10"/>
        <v>290</v>
      </c>
      <c r="AU40" s="56">
        <f t="shared" si="19"/>
        <v>93.85113269</v>
      </c>
      <c r="AV40" s="59" t="s">
        <v>78</v>
      </c>
      <c r="AW40" s="59" t="s">
        <v>79</v>
      </c>
      <c r="AX40" s="59">
        <f t="shared" si="11"/>
        <v>317</v>
      </c>
      <c r="AY40" s="55">
        <f t="shared" si="20"/>
        <v>86.84931507</v>
      </c>
      <c r="AZ40" s="73">
        <v>19.0</v>
      </c>
      <c r="BA40" s="74">
        <v>17.0</v>
      </c>
      <c r="BB40" s="75">
        <f t="shared" si="21"/>
        <v>353</v>
      </c>
      <c r="BC40" s="76">
        <f t="shared" si="22"/>
        <v>88.02992519</v>
      </c>
      <c r="BD40" s="64">
        <v>21.0</v>
      </c>
      <c r="BE40" s="64">
        <v>17.0</v>
      </c>
      <c r="BF40" s="65">
        <f t="shared" si="12"/>
        <v>391</v>
      </c>
      <c r="BG40" s="63">
        <f t="shared" si="23"/>
        <v>89.06605923</v>
      </c>
      <c r="BH40" s="66">
        <v>20.0</v>
      </c>
      <c r="BI40" s="67">
        <v>24.0</v>
      </c>
      <c r="BJ40" s="65">
        <f t="shared" si="13"/>
        <v>435</v>
      </c>
      <c r="BK40" s="68">
        <f t="shared" si="24"/>
        <v>90.0621118</v>
      </c>
      <c r="BL40" s="69">
        <v>17.0</v>
      </c>
      <c r="BM40" s="69">
        <v>14.0</v>
      </c>
      <c r="BN40" s="65">
        <f t="shared" si="14"/>
        <v>466</v>
      </c>
      <c r="BO40" s="63">
        <f t="shared" si="25"/>
        <v>89.78805395</v>
      </c>
      <c r="BP40" s="69">
        <v>19.0</v>
      </c>
      <c r="BQ40" s="69">
        <v>18.0</v>
      </c>
      <c r="BR40" s="71">
        <f t="shared" si="26"/>
        <v>503</v>
      </c>
      <c r="BS40" s="63">
        <f>(BR40*BS39)/BR39</f>
        <v>89.82142857</v>
      </c>
      <c r="BT40" s="69">
        <v>18.0</v>
      </c>
      <c r="BU40" s="69">
        <v>11.0</v>
      </c>
      <c r="BV40" s="71">
        <f t="shared" si="27"/>
        <v>532</v>
      </c>
      <c r="BW40" s="63">
        <f t="shared" si="28"/>
        <v>89.11222781</v>
      </c>
      <c r="BX40" s="69">
        <v>2.0</v>
      </c>
      <c r="BY40" s="69">
        <v>4.0</v>
      </c>
      <c r="BZ40" s="71">
        <f t="shared" si="29"/>
        <v>538</v>
      </c>
      <c r="CA40" s="63">
        <f t="shared" si="30"/>
        <v>89.22056385</v>
      </c>
      <c r="CB40" s="48">
        <f t="shared" si="15"/>
        <v>283</v>
      </c>
      <c r="CC40" s="48">
        <f t="shared" si="16"/>
        <v>255</v>
      </c>
      <c r="CD40" s="72"/>
      <c r="CE40" s="72"/>
    </row>
  </sheetData>
  <mergeCells count="14">
    <mergeCell ref="AF3:AG3"/>
    <mergeCell ref="AJ3:AK3"/>
    <mergeCell ref="AN3:AO3"/>
    <mergeCell ref="AR3:AS3"/>
    <mergeCell ref="AV3:AW3"/>
    <mergeCell ref="AZ3:BA3"/>
    <mergeCell ref="CB3:CC3"/>
    <mergeCell ref="A1:H1"/>
    <mergeCell ref="A2:H2"/>
    <mergeCell ref="Q2:V2"/>
    <mergeCell ref="C3:H3"/>
    <mergeCell ref="I3:N3"/>
    <mergeCell ref="Q3:V3"/>
    <mergeCell ref="Y3:AD3"/>
  </mergeCells>
  <hyperlinks>
    <hyperlink r:id="rId1" ref="A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0"/>
    <col customWidth="1" min="66" max="66" width="22.0"/>
    <col customWidth="1" min="70" max="70" width="19.0"/>
    <col customWidth="1" min="71" max="71" width="15.38"/>
    <col customWidth="1" min="72" max="72" width="10.75"/>
    <col customWidth="1" min="73" max="73" width="12.63"/>
    <col customWidth="1" min="74" max="74" width="15.63"/>
    <col customWidth="1" min="75" max="75" width="10.13"/>
    <col customWidth="1" min="76" max="76" width="9.88"/>
    <col customWidth="1" min="77" max="77" width="12.5"/>
    <col customWidth="1" min="78" max="78" width="12.13"/>
    <col customWidth="1" min="79" max="79" width="12.75"/>
    <col customWidth="1" min="80" max="80" width="12.5"/>
    <col customWidth="1" min="81" max="81" width="11.63"/>
    <col customWidth="1" min="82" max="84" width="16.5"/>
  </cols>
  <sheetData>
    <row r="1">
      <c r="A1" s="79" t="s">
        <v>0</v>
      </c>
      <c r="B1" s="8"/>
      <c r="C1" s="8"/>
      <c r="D1" s="8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</row>
    <row r="2">
      <c r="A2" s="7" t="s">
        <v>1</v>
      </c>
      <c r="B2" s="8"/>
      <c r="C2" s="8"/>
      <c r="D2" s="8"/>
      <c r="E2" s="8"/>
      <c r="F2" s="8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>
      <c r="A3" s="12" t="s">
        <v>2</v>
      </c>
      <c r="B3" s="13" t="s">
        <v>3</v>
      </c>
      <c r="C3" s="80" t="s">
        <v>4</v>
      </c>
      <c r="D3" s="8"/>
      <c r="E3" s="8"/>
      <c r="F3" s="8"/>
      <c r="G3" s="8"/>
      <c r="H3" s="9"/>
      <c r="I3" s="15"/>
      <c r="J3" s="15"/>
      <c r="K3" s="80" t="s">
        <v>5</v>
      </c>
      <c r="L3" s="8"/>
      <c r="M3" s="8"/>
      <c r="N3" s="8"/>
      <c r="O3" s="8"/>
      <c r="P3" s="9"/>
      <c r="Q3" s="15"/>
      <c r="R3" s="15"/>
      <c r="S3" s="80" t="s">
        <v>6</v>
      </c>
      <c r="T3" s="8"/>
      <c r="U3" s="8"/>
      <c r="V3" s="8"/>
      <c r="W3" s="8"/>
      <c r="X3" s="9"/>
      <c r="Y3" s="15"/>
      <c r="Z3" s="15"/>
      <c r="AA3" s="14" t="s">
        <v>7</v>
      </c>
      <c r="AB3" s="8"/>
      <c r="AC3" s="8"/>
      <c r="AD3" s="8"/>
      <c r="AE3" s="8"/>
      <c r="AF3" s="9"/>
      <c r="AG3" s="5"/>
      <c r="AH3" s="15"/>
      <c r="AI3" s="17" t="s">
        <v>8</v>
      </c>
      <c r="AJ3" s="9"/>
      <c r="AK3" s="15"/>
      <c r="AL3" s="15"/>
      <c r="AM3" s="17" t="s">
        <v>9</v>
      </c>
      <c r="AN3" s="9"/>
      <c r="AO3" s="15"/>
      <c r="AP3" s="15"/>
      <c r="AQ3" s="17" t="s">
        <v>10</v>
      </c>
      <c r="AR3" s="9"/>
      <c r="AS3" s="15"/>
      <c r="AT3" s="15"/>
      <c r="AU3" s="17" t="s">
        <v>11</v>
      </c>
      <c r="AV3" s="9"/>
      <c r="AW3" s="15"/>
      <c r="AX3" s="15"/>
      <c r="AY3" s="17" t="s">
        <v>12</v>
      </c>
      <c r="AZ3" s="9"/>
      <c r="BA3" s="15"/>
      <c r="BB3" s="15"/>
      <c r="BC3" s="17" t="s">
        <v>13</v>
      </c>
      <c r="BD3" s="9"/>
      <c r="BE3" s="15"/>
      <c r="BF3" s="81"/>
      <c r="BG3" s="82" t="s">
        <v>14</v>
      </c>
      <c r="BH3" s="2"/>
      <c r="BI3" s="2"/>
      <c r="BJ3" s="3"/>
      <c r="BK3" s="83">
        <v>45323.0</v>
      </c>
      <c r="BL3" s="2"/>
      <c r="BM3" s="2"/>
      <c r="BN3" s="3"/>
      <c r="BO3" s="84">
        <v>45352.0</v>
      </c>
      <c r="BP3" s="2"/>
      <c r="BQ3" s="2"/>
      <c r="BR3" s="3"/>
      <c r="BS3" s="83">
        <v>45383.0</v>
      </c>
      <c r="BT3" s="2"/>
      <c r="BU3" s="2"/>
      <c r="BV3" s="3"/>
      <c r="BW3" s="83">
        <v>45413.0</v>
      </c>
      <c r="BX3" s="2"/>
      <c r="BY3" s="2"/>
      <c r="BZ3" s="3"/>
      <c r="CA3" s="83">
        <v>45444.0</v>
      </c>
      <c r="CB3" s="2"/>
      <c r="CC3" s="2"/>
      <c r="CD3" s="3"/>
      <c r="CE3" s="85" t="s">
        <v>18</v>
      </c>
    </row>
    <row r="4">
      <c r="A4" s="27"/>
      <c r="B4" s="15"/>
      <c r="C4" s="86" t="s">
        <v>19</v>
      </c>
      <c r="D4" s="86" t="s">
        <v>20</v>
      </c>
      <c r="E4" s="86" t="s">
        <v>21</v>
      </c>
      <c r="F4" s="86" t="s">
        <v>20</v>
      </c>
      <c r="G4" s="86" t="s">
        <v>24</v>
      </c>
      <c r="H4" s="86" t="s">
        <v>20</v>
      </c>
      <c r="I4" s="30" t="s">
        <v>24</v>
      </c>
      <c r="J4" s="30" t="s">
        <v>25</v>
      </c>
      <c r="K4" s="86" t="s">
        <v>19</v>
      </c>
      <c r="L4" s="86" t="s">
        <v>20</v>
      </c>
      <c r="M4" s="86" t="s">
        <v>21</v>
      </c>
      <c r="N4" s="86" t="s">
        <v>20</v>
      </c>
      <c r="O4" s="86" t="s">
        <v>22</v>
      </c>
      <c r="P4" s="86" t="s">
        <v>20</v>
      </c>
      <c r="Q4" s="30" t="s">
        <v>24</v>
      </c>
      <c r="R4" s="30" t="s">
        <v>25</v>
      </c>
      <c r="S4" s="86" t="s">
        <v>19</v>
      </c>
      <c r="T4" s="86" t="s">
        <v>20</v>
      </c>
      <c r="U4" s="86" t="s">
        <v>21</v>
      </c>
      <c r="V4" s="86" t="s">
        <v>20</v>
      </c>
      <c r="W4" s="86" t="s">
        <v>22</v>
      </c>
      <c r="X4" s="86" t="s">
        <v>20</v>
      </c>
      <c r="Y4" s="30" t="s">
        <v>24</v>
      </c>
      <c r="Z4" s="30" t="s">
        <v>25</v>
      </c>
      <c r="AA4" s="28" t="s">
        <v>19</v>
      </c>
      <c r="AB4" s="28" t="s">
        <v>20</v>
      </c>
      <c r="AC4" s="28" t="s">
        <v>21</v>
      </c>
      <c r="AD4" s="28" t="s">
        <v>20</v>
      </c>
      <c r="AE4" s="28" t="s">
        <v>23</v>
      </c>
      <c r="AF4" s="29" t="s">
        <v>20</v>
      </c>
      <c r="AG4" s="31" t="s">
        <v>26</v>
      </c>
      <c r="AH4" s="31" t="s">
        <v>80</v>
      </c>
      <c r="AI4" s="28" t="s">
        <v>19</v>
      </c>
      <c r="AJ4" s="29" t="s">
        <v>21</v>
      </c>
      <c r="AK4" s="87" t="s">
        <v>26</v>
      </c>
      <c r="AL4" s="32" t="s">
        <v>25</v>
      </c>
      <c r="AM4" s="28" t="s">
        <v>19</v>
      </c>
      <c r="AN4" s="29" t="s">
        <v>21</v>
      </c>
      <c r="AO4" s="87" t="s">
        <v>26</v>
      </c>
      <c r="AP4" s="32" t="s">
        <v>25</v>
      </c>
      <c r="AQ4" s="28" t="s">
        <v>19</v>
      </c>
      <c r="AR4" s="29" t="s">
        <v>21</v>
      </c>
      <c r="AS4" s="32" t="s">
        <v>26</v>
      </c>
      <c r="AT4" s="32" t="s">
        <v>25</v>
      </c>
      <c r="AU4" s="28" t="s">
        <v>19</v>
      </c>
      <c r="AV4" s="29" t="s">
        <v>21</v>
      </c>
      <c r="AW4" s="32" t="s">
        <v>26</v>
      </c>
      <c r="AX4" s="32" t="s">
        <v>25</v>
      </c>
      <c r="AY4" s="28" t="s">
        <v>19</v>
      </c>
      <c r="AZ4" s="29" t="s">
        <v>21</v>
      </c>
      <c r="BA4" s="32" t="s">
        <v>26</v>
      </c>
      <c r="BB4" s="32" t="s">
        <v>25</v>
      </c>
      <c r="BC4" s="28" t="s">
        <v>19</v>
      </c>
      <c r="BD4" s="29" t="s">
        <v>21</v>
      </c>
      <c r="BE4" s="32" t="s">
        <v>26</v>
      </c>
      <c r="BF4" s="32" t="s">
        <v>25</v>
      </c>
      <c r="BG4" s="81" t="s">
        <v>19</v>
      </c>
      <c r="BH4" s="88" t="s">
        <v>21</v>
      </c>
      <c r="BI4" s="89" t="s">
        <v>26</v>
      </c>
      <c r="BJ4" s="89" t="s">
        <v>25</v>
      </c>
      <c r="BK4" s="81" t="s">
        <v>19</v>
      </c>
      <c r="BL4" s="88" t="s">
        <v>21</v>
      </c>
      <c r="BM4" s="89" t="s">
        <v>26</v>
      </c>
      <c r="BN4" s="89" t="s">
        <v>25</v>
      </c>
      <c r="BO4" s="81" t="s">
        <v>19</v>
      </c>
      <c r="BP4" s="88" t="s">
        <v>21</v>
      </c>
      <c r="BQ4" s="89" t="s">
        <v>26</v>
      </c>
      <c r="BR4" s="89" t="s">
        <v>25</v>
      </c>
      <c r="BS4" s="81" t="s">
        <v>19</v>
      </c>
      <c r="BT4" s="88" t="s">
        <v>21</v>
      </c>
      <c r="BU4" s="89" t="s">
        <v>26</v>
      </c>
      <c r="BV4" s="89" t="s">
        <v>25</v>
      </c>
      <c r="BW4" s="81" t="s">
        <v>19</v>
      </c>
      <c r="BX4" s="88" t="s">
        <v>21</v>
      </c>
      <c r="BY4" s="89" t="s">
        <v>26</v>
      </c>
      <c r="BZ4" s="89" t="s">
        <v>25</v>
      </c>
      <c r="CA4" s="81" t="s">
        <v>19</v>
      </c>
      <c r="CB4" s="88" t="s">
        <v>21</v>
      </c>
      <c r="CC4" s="89" t="s">
        <v>26</v>
      </c>
      <c r="CD4" s="90" t="s">
        <v>25</v>
      </c>
      <c r="CE4" s="91" t="s">
        <v>81</v>
      </c>
      <c r="CF4" s="92" t="s">
        <v>82</v>
      </c>
    </row>
    <row r="5">
      <c r="A5" s="93"/>
      <c r="B5" s="94" t="s">
        <v>28</v>
      </c>
      <c r="C5" s="95">
        <v>5.0</v>
      </c>
      <c r="D5" s="95">
        <v>100.0</v>
      </c>
      <c r="E5" s="95">
        <v>9.0</v>
      </c>
      <c r="F5" s="95">
        <v>100.0</v>
      </c>
      <c r="G5" s="95">
        <v>14.0</v>
      </c>
      <c r="H5" s="95">
        <v>100.0</v>
      </c>
      <c r="I5" s="95">
        <f t="shared" ref="I5:I40" si="1">C5+E5</f>
        <v>14</v>
      </c>
      <c r="J5" s="95">
        <f t="shared" ref="J5:J40" si="2">I5/14*100</f>
        <v>100</v>
      </c>
      <c r="K5" s="95">
        <v>8.0</v>
      </c>
      <c r="L5" s="95">
        <v>100.0</v>
      </c>
      <c r="M5" s="95">
        <v>10.0</v>
      </c>
      <c r="N5" s="95">
        <v>100.0</v>
      </c>
      <c r="O5" s="95">
        <v>18.0</v>
      </c>
      <c r="P5" s="95">
        <v>100.0</v>
      </c>
      <c r="Q5" s="95">
        <f t="shared" ref="Q5:Q40" si="3">I5+K5+M5</f>
        <v>32</v>
      </c>
      <c r="R5" s="95">
        <f t="shared" ref="R5:R40" si="4">Q5/32*100</f>
        <v>100</v>
      </c>
      <c r="S5" s="95">
        <v>3.0</v>
      </c>
      <c r="T5" s="96">
        <f t="shared" ref="T5:T40" si="5">S5/3</f>
        <v>1</v>
      </c>
      <c r="U5" s="95">
        <v>2.0</v>
      </c>
      <c r="V5" s="96">
        <f t="shared" ref="V5:V40" si="6">U5/2</f>
        <v>1</v>
      </c>
      <c r="W5" s="95">
        <f t="shared" ref="W5:W40" si="7">S5+U5</f>
        <v>5</v>
      </c>
      <c r="X5" s="96">
        <f t="shared" ref="X5:X40" si="8">W5/5</f>
        <v>1</v>
      </c>
      <c r="Y5" s="97">
        <f t="shared" ref="Y5:Y40" si="9">Q5+S5+U5</f>
        <v>37</v>
      </c>
      <c r="Z5" s="97">
        <f t="shared" ref="Z5:Z40" si="10">Y5/37*100</f>
        <v>100</v>
      </c>
      <c r="AA5" s="97">
        <v>8.0</v>
      </c>
      <c r="AB5" s="98">
        <f t="shared" ref="AB5:AB40" si="11">AA5/8</f>
        <v>1</v>
      </c>
      <c r="AC5" s="97">
        <v>11.0</v>
      </c>
      <c r="AD5" s="98">
        <f t="shared" ref="AD5:AD40" si="12">AC5/11</f>
        <v>1</v>
      </c>
      <c r="AE5" s="97">
        <f t="shared" ref="AE5:AE40" si="13">AA5+AC5</f>
        <v>19</v>
      </c>
      <c r="AF5" s="98">
        <f t="shared" ref="AF5:AF40" si="14">AE5/19</f>
        <v>1</v>
      </c>
      <c r="AG5" s="99">
        <f t="shared" ref="AG5:AG40" si="15">G5+O5+W5+AE5</f>
        <v>56</v>
      </c>
      <c r="AH5" s="97">
        <f t="shared" ref="AH5:AH40" si="16">AG5/56*100</f>
        <v>100</v>
      </c>
      <c r="AI5" s="100">
        <v>10.0</v>
      </c>
      <c r="AJ5" s="100">
        <v>14.0</v>
      </c>
      <c r="AK5" s="101">
        <f t="shared" ref="AK5:AK40" si="17">AG5+AI5+AJ5</f>
        <v>80</v>
      </c>
      <c r="AL5" s="100">
        <f t="shared" ref="AL5:AL40" si="18">AK5/80*100</f>
        <v>100</v>
      </c>
      <c r="AM5" s="102">
        <v>9.0</v>
      </c>
      <c r="AN5" s="102">
        <v>12.0</v>
      </c>
      <c r="AO5" s="101">
        <f t="shared" ref="AO5:AO40" si="19">AK5+AM5+AN5</f>
        <v>101</v>
      </c>
      <c r="AP5" s="100">
        <f t="shared" ref="AP5:AP40" si="20">AO5/101*100</f>
        <v>100</v>
      </c>
      <c r="AQ5" s="103">
        <v>6.0</v>
      </c>
      <c r="AR5" s="103">
        <v>14.0</v>
      </c>
      <c r="AS5" s="101">
        <f t="shared" ref="AS5:AS40" si="21">AO5+AQ5+AR5</f>
        <v>121</v>
      </c>
      <c r="AT5" s="100">
        <f t="shared" ref="AT5:AT40" si="22">AS5/121*100</f>
        <v>100</v>
      </c>
      <c r="AU5" s="103">
        <v>7.0</v>
      </c>
      <c r="AV5" s="103">
        <v>14.0</v>
      </c>
      <c r="AW5" s="101">
        <f t="shared" ref="AW5:AW40" si="23">AS5+AU5+AV5</f>
        <v>142</v>
      </c>
      <c r="AX5" s="100">
        <f t="shared" ref="AX5:AX40" si="24">AW5/142*100</f>
        <v>100</v>
      </c>
      <c r="AY5" s="104">
        <v>5.0</v>
      </c>
      <c r="AZ5" s="104">
        <v>11.0</v>
      </c>
      <c r="BA5" s="105">
        <f t="shared" ref="BA5:BA40" si="25">AW5+AY5+AZ5</f>
        <v>158</v>
      </c>
      <c r="BB5" s="106">
        <f t="shared" ref="BB5:BB40" si="26">BA5/158*100</f>
        <v>100</v>
      </c>
      <c r="BC5" s="104">
        <v>9.0</v>
      </c>
      <c r="BD5" s="104">
        <v>13.0</v>
      </c>
      <c r="BE5" s="101">
        <f t="shared" ref="BE5:BE40" si="27">BA5+BC5+BD5</f>
        <v>180</v>
      </c>
      <c r="BF5" s="100">
        <f t="shared" ref="BF5:BF40" si="28">BE5/180*100</f>
        <v>100</v>
      </c>
      <c r="BG5" s="22">
        <v>10.0</v>
      </c>
      <c r="BH5" s="22">
        <v>14.0</v>
      </c>
      <c r="BI5" s="101">
        <f t="shared" ref="BI5:BI40" si="29">BE5+BG5+BH5</f>
        <v>204</v>
      </c>
      <c r="BJ5" s="100">
        <f t="shared" ref="BJ5:BJ40" si="30">BI5/204*100</f>
        <v>100</v>
      </c>
      <c r="BK5" s="22">
        <v>7.0</v>
      </c>
      <c r="BL5" s="22">
        <v>12.0</v>
      </c>
      <c r="BM5" s="107">
        <f t="shared" ref="BM5:BM40" si="31">BI5+BK5+BL5</f>
        <v>223</v>
      </c>
      <c r="BN5" s="21">
        <f t="shared" ref="BN5:BN40" si="32">BM5/223%</f>
        <v>100</v>
      </c>
      <c r="BO5" s="22">
        <v>5.0</v>
      </c>
      <c r="BP5" s="22">
        <v>13.0</v>
      </c>
      <c r="BQ5" s="107">
        <f t="shared" ref="BQ5:BQ40" si="33">BM5+BO5+BP5</f>
        <v>241</v>
      </c>
      <c r="BR5" s="21">
        <f t="shared" ref="BR5:BR40" si="34">BQ5/241%</f>
        <v>100</v>
      </c>
      <c r="BS5" s="22">
        <v>12.0</v>
      </c>
      <c r="BT5" s="22">
        <v>12.0</v>
      </c>
      <c r="BU5" s="107">
        <f t="shared" ref="BU5:BU40" si="35">BQ5+BS5+BT5</f>
        <v>265</v>
      </c>
      <c r="BV5" s="21">
        <f t="shared" ref="BV5:BV40" si="36">BU5/265%</f>
        <v>100</v>
      </c>
      <c r="BW5" s="22">
        <v>7.0</v>
      </c>
      <c r="BX5" s="22">
        <v>10.0</v>
      </c>
      <c r="BY5" s="107">
        <f t="shared" ref="BY5:BY40" si="37">BU5+BW5+BX5</f>
        <v>282</v>
      </c>
      <c r="BZ5" s="22">
        <f t="shared" ref="BZ5:BZ40" si="38">BY5/282%</f>
        <v>100</v>
      </c>
      <c r="CA5" s="22">
        <v>2.0</v>
      </c>
      <c r="CB5" s="22">
        <v>2.0</v>
      </c>
      <c r="CC5" s="107">
        <f t="shared" ref="CC5:CC40" si="39">BY5+CA5+CB5</f>
        <v>286</v>
      </c>
      <c r="CD5" s="21">
        <f t="shared" ref="CD5:CD40" si="40">CC5/286%</f>
        <v>100</v>
      </c>
      <c r="CE5" s="4">
        <f t="shared" ref="CE5:CE40" si="41">C5+K5+S5+AA5+AI5+AM5+AQ5+AU5+AY5+BC5+BG5+BK5+BO5+BS5+BW5+CA5</f>
        <v>113</v>
      </c>
      <c r="CF5" s="4">
        <f t="shared" ref="CF5:CF40" si="42">E5+M5+U5+AC5+AJ5+AN5+AR5+AV5+AZ5+BD5+BH5+BL5+BP5+BT5+BX5+CB5</f>
        <v>173</v>
      </c>
    </row>
    <row r="6">
      <c r="A6" s="108">
        <v>1.0</v>
      </c>
      <c r="B6" s="52" t="s">
        <v>31</v>
      </c>
      <c r="C6" s="109">
        <v>5.0</v>
      </c>
      <c r="D6" s="109">
        <v>100.0</v>
      </c>
      <c r="E6" s="109">
        <v>9.0</v>
      </c>
      <c r="F6" s="109">
        <v>100.0</v>
      </c>
      <c r="G6" s="109">
        <v>14.0</v>
      </c>
      <c r="H6" s="110">
        <v>100.0</v>
      </c>
      <c r="I6" s="13">
        <f t="shared" si="1"/>
        <v>14</v>
      </c>
      <c r="J6" s="13">
        <f t="shared" si="2"/>
        <v>100</v>
      </c>
      <c r="K6" s="109">
        <v>8.0</v>
      </c>
      <c r="L6" s="109">
        <v>100.0</v>
      </c>
      <c r="M6" s="109">
        <v>10.0</v>
      </c>
      <c r="N6" s="109">
        <v>100.0</v>
      </c>
      <c r="O6" s="109">
        <v>18.0</v>
      </c>
      <c r="P6" s="110">
        <v>100.0</v>
      </c>
      <c r="Q6" s="13">
        <f t="shared" si="3"/>
        <v>32</v>
      </c>
      <c r="R6" s="13">
        <f t="shared" si="4"/>
        <v>100</v>
      </c>
      <c r="S6" s="111">
        <v>3.0</v>
      </c>
      <c r="T6" s="112">
        <f t="shared" si="5"/>
        <v>1</v>
      </c>
      <c r="U6" s="111">
        <v>2.0</v>
      </c>
      <c r="V6" s="112">
        <f t="shared" si="6"/>
        <v>1</v>
      </c>
      <c r="W6" s="13">
        <f t="shared" si="7"/>
        <v>5</v>
      </c>
      <c r="X6" s="112">
        <f t="shared" si="8"/>
        <v>1</v>
      </c>
      <c r="Y6" s="54">
        <f t="shared" si="9"/>
        <v>37</v>
      </c>
      <c r="Z6" s="54">
        <f t="shared" si="10"/>
        <v>100</v>
      </c>
      <c r="AA6" s="53">
        <v>7.0</v>
      </c>
      <c r="AB6" s="113">
        <f t="shared" si="11"/>
        <v>0.875</v>
      </c>
      <c r="AC6" s="53">
        <v>11.0</v>
      </c>
      <c r="AD6" s="113">
        <f t="shared" si="12"/>
        <v>1</v>
      </c>
      <c r="AE6" s="54">
        <f t="shared" si="13"/>
        <v>18</v>
      </c>
      <c r="AF6" s="113">
        <f t="shared" si="14"/>
        <v>0.9473684211</v>
      </c>
      <c r="AG6" s="114">
        <f t="shared" si="15"/>
        <v>55</v>
      </c>
      <c r="AH6" s="54">
        <f t="shared" si="16"/>
        <v>98.21428571</v>
      </c>
      <c r="AI6" s="111">
        <v>10.0</v>
      </c>
      <c r="AJ6" s="111">
        <v>14.0</v>
      </c>
      <c r="AK6" s="115">
        <f t="shared" si="17"/>
        <v>79</v>
      </c>
      <c r="AL6" s="116">
        <f t="shared" si="18"/>
        <v>98.75</v>
      </c>
      <c r="AM6" s="111">
        <v>8.0</v>
      </c>
      <c r="AN6" s="111">
        <v>9.0</v>
      </c>
      <c r="AO6" s="115">
        <f t="shared" si="19"/>
        <v>96</v>
      </c>
      <c r="AP6" s="116">
        <f t="shared" si="20"/>
        <v>95.04950495</v>
      </c>
      <c r="AQ6" s="55">
        <v>6.0</v>
      </c>
      <c r="AR6" s="55">
        <v>13.0</v>
      </c>
      <c r="AS6" s="115">
        <f t="shared" si="21"/>
        <v>115</v>
      </c>
      <c r="AT6" s="116">
        <f t="shared" si="22"/>
        <v>95.04132231</v>
      </c>
      <c r="AU6" s="55">
        <v>7.0</v>
      </c>
      <c r="AV6" s="55">
        <v>14.0</v>
      </c>
      <c r="AW6" s="115">
        <f t="shared" si="23"/>
        <v>136</v>
      </c>
      <c r="AX6" s="116">
        <f t="shared" si="24"/>
        <v>95.77464789</v>
      </c>
      <c r="AY6" s="117">
        <v>5.0</v>
      </c>
      <c r="AZ6" s="117">
        <v>10.0</v>
      </c>
      <c r="BA6" s="118">
        <f t="shared" si="25"/>
        <v>151</v>
      </c>
      <c r="BB6" s="15">
        <f t="shared" si="26"/>
        <v>95.56962025</v>
      </c>
      <c r="BC6" s="117">
        <v>9.0</v>
      </c>
      <c r="BD6" s="117">
        <v>13.0</v>
      </c>
      <c r="BE6" s="119">
        <f t="shared" si="27"/>
        <v>173</v>
      </c>
      <c r="BF6" s="116">
        <f t="shared" si="28"/>
        <v>96.11111111</v>
      </c>
      <c r="BG6" s="120">
        <v>10.0</v>
      </c>
      <c r="BH6" s="120">
        <v>14.0</v>
      </c>
      <c r="BI6" s="115">
        <f t="shared" si="29"/>
        <v>197</v>
      </c>
      <c r="BJ6" s="121">
        <f t="shared" si="30"/>
        <v>96.56862745</v>
      </c>
      <c r="BK6" s="120">
        <v>6.0</v>
      </c>
      <c r="BL6" s="120">
        <v>12.0</v>
      </c>
      <c r="BM6" s="107">
        <f t="shared" si="31"/>
        <v>215</v>
      </c>
      <c r="BN6" s="21">
        <f t="shared" si="32"/>
        <v>96.41255605</v>
      </c>
      <c r="BO6" s="120">
        <v>5.0</v>
      </c>
      <c r="BP6" s="120">
        <v>13.0</v>
      </c>
      <c r="BQ6" s="107">
        <f t="shared" si="33"/>
        <v>233</v>
      </c>
      <c r="BR6" s="21">
        <f t="shared" si="34"/>
        <v>96.68049793</v>
      </c>
      <c r="BS6" s="22">
        <v>12.0</v>
      </c>
      <c r="BT6" s="22">
        <v>11.0</v>
      </c>
      <c r="BU6" s="107">
        <f t="shared" si="35"/>
        <v>256</v>
      </c>
      <c r="BV6" s="21">
        <f t="shared" si="36"/>
        <v>96.60377358</v>
      </c>
      <c r="BW6" s="22">
        <v>6.0</v>
      </c>
      <c r="BX6" s="22">
        <v>9.0</v>
      </c>
      <c r="BY6" s="107">
        <f t="shared" si="37"/>
        <v>271</v>
      </c>
      <c r="BZ6" s="22">
        <f t="shared" si="38"/>
        <v>96.09929078</v>
      </c>
      <c r="CA6" s="22">
        <v>2.0</v>
      </c>
      <c r="CB6" s="22">
        <v>2.0</v>
      </c>
      <c r="CC6" s="107">
        <f t="shared" si="39"/>
        <v>275</v>
      </c>
      <c r="CD6" s="21">
        <f t="shared" si="40"/>
        <v>96.15384615</v>
      </c>
      <c r="CE6" s="122">
        <f t="shared" si="41"/>
        <v>109</v>
      </c>
      <c r="CF6" s="122">
        <f t="shared" si="42"/>
        <v>166</v>
      </c>
    </row>
    <row r="7">
      <c r="A7" s="108">
        <v>2.0</v>
      </c>
      <c r="B7" s="52" t="s">
        <v>33</v>
      </c>
      <c r="C7" s="109">
        <v>4.0</v>
      </c>
      <c r="D7" s="109">
        <v>80.0</v>
      </c>
      <c r="E7" s="109">
        <v>9.0</v>
      </c>
      <c r="F7" s="109">
        <v>100.0</v>
      </c>
      <c r="G7" s="109">
        <v>13.0</v>
      </c>
      <c r="H7" s="110">
        <v>92.9</v>
      </c>
      <c r="I7" s="13">
        <f t="shared" si="1"/>
        <v>13</v>
      </c>
      <c r="J7" s="13">
        <f t="shared" si="2"/>
        <v>92.85714286</v>
      </c>
      <c r="K7" s="109">
        <v>6.0</v>
      </c>
      <c r="L7" s="109">
        <v>75.0</v>
      </c>
      <c r="M7" s="109">
        <v>8.0</v>
      </c>
      <c r="N7" s="109">
        <v>80.0</v>
      </c>
      <c r="O7" s="109">
        <v>14.0</v>
      </c>
      <c r="P7" s="110">
        <v>77.8</v>
      </c>
      <c r="Q7" s="13">
        <f t="shared" si="3"/>
        <v>27</v>
      </c>
      <c r="R7" s="13">
        <f t="shared" si="4"/>
        <v>84.375</v>
      </c>
      <c r="S7" s="111">
        <v>3.0</v>
      </c>
      <c r="T7" s="112">
        <f t="shared" si="5"/>
        <v>1</v>
      </c>
      <c r="U7" s="111">
        <v>2.0</v>
      </c>
      <c r="V7" s="112">
        <f t="shared" si="6"/>
        <v>1</v>
      </c>
      <c r="W7" s="13">
        <f t="shared" si="7"/>
        <v>5</v>
      </c>
      <c r="X7" s="112">
        <f t="shared" si="8"/>
        <v>1</v>
      </c>
      <c r="Y7" s="54">
        <f t="shared" si="9"/>
        <v>32</v>
      </c>
      <c r="Z7" s="54">
        <f t="shared" si="10"/>
        <v>86.48648649</v>
      </c>
      <c r="AA7" s="53">
        <v>8.0</v>
      </c>
      <c r="AB7" s="113">
        <f t="shared" si="11"/>
        <v>1</v>
      </c>
      <c r="AC7" s="53">
        <v>11.0</v>
      </c>
      <c r="AD7" s="113">
        <f t="shared" si="12"/>
        <v>1</v>
      </c>
      <c r="AE7" s="54">
        <f t="shared" si="13"/>
        <v>19</v>
      </c>
      <c r="AF7" s="113">
        <f t="shared" si="14"/>
        <v>1</v>
      </c>
      <c r="AG7" s="114">
        <f t="shared" si="15"/>
        <v>51</v>
      </c>
      <c r="AH7" s="54">
        <f t="shared" si="16"/>
        <v>91.07142857</v>
      </c>
      <c r="AI7" s="111">
        <v>9.0</v>
      </c>
      <c r="AJ7" s="111">
        <v>14.0</v>
      </c>
      <c r="AK7" s="115">
        <f t="shared" si="17"/>
        <v>74</v>
      </c>
      <c r="AL7" s="116">
        <f t="shared" si="18"/>
        <v>92.5</v>
      </c>
      <c r="AM7" s="111">
        <v>9.0</v>
      </c>
      <c r="AN7" s="111">
        <v>10.0</v>
      </c>
      <c r="AO7" s="115">
        <f t="shared" si="19"/>
        <v>93</v>
      </c>
      <c r="AP7" s="116">
        <f t="shared" si="20"/>
        <v>92.07920792</v>
      </c>
      <c r="AQ7" s="55">
        <v>5.0</v>
      </c>
      <c r="AR7" s="55">
        <v>12.0</v>
      </c>
      <c r="AS7" s="115">
        <f t="shared" si="21"/>
        <v>110</v>
      </c>
      <c r="AT7" s="116">
        <f t="shared" si="22"/>
        <v>90.90909091</v>
      </c>
      <c r="AU7" s="55">
        <v>6.0</v>
      </c>
      <c r="AV7" s="55">
        <v>14.0</v>
      </c>
      <c r="AW7" s="115">
        <f t="shared" si="23"/>
        <v>130</v>
      </c>
      <c r="AX7" s="116">
        <f t="shared" si="24"/>
        <v>91.54929577</v>
      </c>
      <c r="AY7" s="117">
        <v>5.0</v>
      </c>
      <c r="AZ7" s="117">
        <v>9.0</v>
      </c>
      <c r="BA7" s="118">
        <f t="shared" si="25"/>
        <v>144</v>
      </c>
      <c r="BB7" s="15">
        <f t="shared" si="26"/>
        <v>91.13924051</v>
      </c>
      <c r="BC7" s="117">
        <v>8.0</v>
      </c>
      <c r="BD7" s="117">
        <v>13.0</v>
      </c>
      <c r="BE7" s="119">
        <f t="shared" si="27"/>
        <v>165</v>
      </c>
      <c r="BF7" s="116">
        <f t="shared" si="28"/>
        <v>91.66666667</v>
      </c>
      <c r="BG7" s="120">
        <v>6.0</v>
      </c>
      <c r="BH7" s="120">
        <v>10.0</v>
      </c>
      <c r="BI7" s="115">
        <f t="shared" si="29"/>
        <v>181</v>
      </c>
      <c r="BJ7" s="121">
        <f t="shared" si="30"/>
        <v>88.7254902</v>
      </c>
      <c r="BK7" s="120">
        <v>7.0</v>
      </c>
      <c r="BL7" s="120">
        <v>11.0</v>
      </c>
      <c r="BM7" s="107">
        <f t="shared" si="31"/>
        <v>199</v>
      </c>
      <c r="BN7" s="21">
        <f t="shared" si="32"/>
        <v>89.23766816</v>
      </c>
      <c r="BO7" s="120">
        <v>3.0</v>
      </c>
      <c r="BP7" s="120">
        <v>11.0</v>
      </c>
      <c r="BQ7" s="107">
        <f t="shared" si="33"/>
        <v>213</v>
      </c>
      <c r="BR7" s="21">
        <f t="shared" si="34"/>
        <v>88.38174274</v>
      </c>
      <c r="BS7" s="22">
        <v>7.0</v>
      </c>
      <c r="BT7" s="22">
        <v>6.0</v>
      </c>
      <c r="BU7" s="107">
        <f t="shared" si="35"/>
        <v>226</v>
      </c>
      <c r="BV7" s="21">
        <f t="shared" si="36"/>
        <v>85.28301887</v>
      </c>
      <c r="BW7" s="22">
        <v>5.0</v>
      </c>
      <c r="BX7" s="22">
        <v>7.0</v>
      </c>
      <c r="BY7" s="107">
        <f t="shared" si="37"/>
        <v>238</v>
      </c>
      <c r="BZ7" s="22">
        <f t="shared" si="38"/>
        <v>84.39716312</v>
      </c>
      <c r="CA7" s="22">
        <v>2.0</v>
      </c>
      <c r="CB7" s="22">
        <v>2.0</v>
      </c>
      <c r="CC7" s="107">
        <f t="shared" si="39"/>
        <v>242</v>
      </c>
      <c r="CD7" s="21">
        <f t="shared" si="40"/>
        <v>84.61538462</v>
      </c>
      <c r="CE7" s="122">
        <f t="shared" si="41"/>
        <v>93</v>
      </c>
      <c r="CF7" s="122">
        <f t="shared" si="42"/>
        <v>149</v>
      </c>
    </row>
    <row r="8">
      <c r="A8" s="108">
        <v>3.0</v>
      </c>
      <c r="B8" s="52" t="s">
        <v>36</v>
      </c>
      <c r="C8" s="109">
        <v>5.0</v>
      </c>
      <c r="D8" s="109">
        <v>100.0</v>
      </c>
      <c r="E8" s="109">
        <v>9.0</v>
      </c>
      <c r="F8" s="109">
        <v>100.0</v>
      </c>
      <c r="G8" s="109">
        <v>14.0</v>
      </c>
      <c r="H8" s="110">
        <v>100.0</v>
      </c>
      <c r="I8" s="13">
        <f t="shared" si="1"/>
        <v>14</v>
      </c>
      <c r="J8" s="13">
        <f t="shared" si="2"/>
        <v>100</v>
      </c>
      <c r="K8" s="109">
        <v>8.0</v>
      </c>
      <c r="L8" s="109">
        <v>100.0</v>
      </c>
      <c r="M8" s="109">
        <v>9.0</v>
      </c>
      <c r="N8" s="109">
        <v>90.0</v>
      </c>
      <c r="O8" s="109">
        <v>17.0</v>
      </c>
      <c r="P8" s="110">
        <v>94.4</v>
      </c>
      <c r="Q8" s="13">
        <f t="shared" si="3"/>
        <v>31</v>
      </c>
      <c r="R8" s="13">
        <f t="shared" si="4"/>
        <v>96.875</v>
      </c>
      <c r="S8" s="111">
        <v>2.0</v>
      </c>
      <c r="T8" s="112">
        <f t="shared" si="5"/>
        <v>0.6666666667</v>
      </c>
      <c r="U8" s="111">
        <v>1.0</v>
      </c>
      <c r="V8" s="112">
        <f t="shared" si="6"/>
        <v>0.5</v>
      </c>
      <c r="W8" s="13">
        <f t="shared" si="7"/>
        <v>3</v>
      </c>
      <c r="X8" s="112">
        <f t="shared" si="8"/>
        <v>0.6</v>
      </c>
      <c r="Y8" s="54">
        <f t="shared" si="9"/>
        <v>34</v>
      </c>
      <c r="Z8" s="54">
        <f t="shared" si="10"/>
        <v>91.89189189</v>
      </c>
      <c r="AA8" s="53">
        <v>8.0</v>
      </c>
      <c r="AB8" s="113">
        <f t="shared" si="11"/>
        <v>1</v>
      </c>
      <c r="AC8" s="53">
        <v>11.0</v>
      </c>
      <c r="AD8" s="113">
        <f t="shared" si="12"/>
        <v>1</v>
      </c>
      <c r="AE8" s="54">
        <f t="shared" si="13"/>
        <v>19</v>
      </c>
      <c r="AF8" s="113">
        <f t="shared" si="14"/>
        <v>1</v>
      </c>
      <c r="AG8" s="114">
        <f t="shared" si="15"/>
        <v>53</v>
      </c>
      <c r="AH8" s="54">
        <f t="shared" si="16"/>
        <v>94.64285714</v>
      </c>
      <c r="AI8" s="111">
        <v>10.0</v>
      </c>
      <c r="AJ8" s="111">
        <v>14.0</v>
      </c>
      <c r="AK8" s="115">
        <f t="shared" si="17"/>
        <v>77</v>
      </c>
      <c r="AL8" s="116">
        <f t="shared" si="18"/>
        <v>96.25</v>
      </c>
      <c r="AM8" s="111">
        <v>9.0</v>
      </c>
      <c r="AN8" s="111">
        <v>10.0</v>
      </c>
      <c r="AO8" s="115">
        <f t="shared" si="19"/>
        <v>96</v>
      </c>
      <c r="AP8" s="116">
        <f t="shared" si="20"/>
        <v>95.04950495</v>
      </c>
      <c r="AQ8" s="55">
        <v>5.0</v>
      </c>
      <c r="AR8" s="55">
        <v>12.0</v>
      </c>
      <c r="AS8" s="115">
        <f t="shared" si="21"/>
        <v>113</v>
      </c>
      <c r="AT8" s="116">
        <f t="shared" si="22"/>
        <v>93.38842975</v>
      </c>
      <c r="AU8" s="55">
        <v>7.0</v>
      </c>
      <c r="AV8" s="55">
        <v>14.0</v>
      </c>
      <c r="AW8" s="115">
        <f t="shared" si="23"/>
        <v>134</v>
      </c>
      <c r="AX8" s="116">
        <f t="shared" si="24"/>
        <v>94.36619718</v>
      </c>
      <c r="AY8" s="117">
        <v>4.0</v>
      </c>
      <c r="AZ8" s="117">
        <v>9.0</v>
      </c>
      <c r="BA8" s="118">
        <f t="shared" si="25"/>
        <v>147</v>
      </c>
      <c r="BB8" s="15">
        <f t="shared" si="26"/>
        <v>93.03797468</v>
      </c>
      <c r="BC8" s="117">
        <v>9.0</v>
      </c>
      <c r="BD8" s="117">
        <v>12.0</v>
      </c>
      <c r="BE8" s="119">
        <f t="shared" si="27"/>
        <v>168</v>
      </c>
      <c r="BF8" s="116">
        <f t="shared" si="28"/>
        <v>93.33333333</v>
      </c>
      <c r="BG8" s="120">
        <v>9.0</v>
      </c>
      <c r="BH8" s="120">
        <v>11.0</v>
      </c>
      <c r="BI8" s="115">
        <f t="shared" si="29"/>
        <v>188</v>
      </c>
      <c r="BJ8" s="121">
        <f t="shared" si="30"/>
        <v>92.15686275</v>
      </c>
      <c r="BK8" s="120">
        <v>7.0</v>
      </c>
      <c r="BL8" s="120">
        <v>12.0</v>
      </c>
      <c r="BM8" s="107">
        <f t="shared" si="31"/>
        <v>207</v>
      </c>
      <c r="BN8" s="21">
        <f t="shared" si="32"/>
        <v>92.82511211</v>
      </c>
      <c r="BO8" s="120">
        <v>5.0</v>
      </c>
      <c r="BP8" s="120">
        <v>12.0</v>
      </c>
      <c r="BQ8" s="107">
        <f t="shared" si="33"/>
        <v>224</v>
      </c>
      <c r="BR8" s="21">
        <f t="shared" si="34"/>
        <v>92.94605809</v>
      </c>
      <c r="BS8" s="22">
        <v>7.0</v>
      </c>
      <c r="BT8" s="22">
        <v>7.0</v>
      </c>
      <c r="BU8" s="107">
        <f t="shared" si="35"/>
        <v>238</v>
      </c>
      <c r="BV8" s="21">
        <f t="shared" si="36"/>
        <v>89.81132075</v>
      </c>
      <c r="BW8" s="22">
        <v>5.0</v>
      </c>
      <c r="BX8" s="22">
        <v>8.0</v>
      </c>
      <c r="BY8" s="107">
        <f t="shared" si="37"/>
        <v>251</v>
      </c>
      <c r="BZ8" s="22">
        <f t="shared" si="38"/>
        <v>89.0070922</v>
      </c>
      <c r="CA8" s="22">
        <v>2.0</v>
      </c>
      <c r="CB8" s="22">
        <v>2.0</v>
      </c>
      <c r="CC8" s="107">
        <f t="shared" si="39"/>
        <v>255</v>
      </c>
      <c r="CD8" s="21">
        <f t="shared" si="40"/>
        <v>89.16083916</v>
      </c>
      <c r="CE8" s="122">
        <f t="shared" si="41"/>
        <v>102</v>
      </c>
      <c r="CF8" s="122">
        <f t="shared" si="42"/>
        <v>153</v>
      </c>
    </row>
    <row r="9">
      <c r="A9" s="108">
        <v>4.0</v>
      </c>
      <c r="B9" s="52" t="s">
        <v>39</v>
      </c>
      <c r="C9" s="109">
        <v>4.0</v>
      </c>
      <c r="D9" s="109">
        <v>80.0</v>
      </c>
      <c r="E9" s="109">
        <v>6.0</v>
      </c>
      <c r="F9" s="109">
        <v>66.7</v>
      </c>
      <c r="G9" s="109">
        <v>10.0</v>
      </c>
      <c r="H9" s="123">
        <v>71.4</v>
      </c>
      <c r="I9" s="13">
        <f t="shared" si="1"/>
        <v>10</v>
      </c>
      <c r="J9" s="13">
        <f t="shared" si="2"/>
        <v>71.42857143</v>
      </c>
      <c r="K9" s="109">
        <v>6.0</v>
      </c>
      <c r="L9" s="109">
        <v>75.0</v>
      </c>
      <c r="M9" s="109">
        <v>8.0</v>
      </c>
      <c r="N9" s="109">
        <v>80.0</v>
      </c>
      <c r="O9" s="109">
        <v>14.0</v>
      </c>
      <c r="P9" s="110">
        <v>77.8</v>
      </c>
      <c r="Q9" s="13">
        <f t="shared" si="3"/>
        <v>24</v>
      </c>
      <c r="R9" s="13">
        <f t="shared" si="4"/>
        <v>75</v>
      </c>
      <c r="S9" s="111">
        <v>3.0</v>
      </c>
      <c r="T9" s="112">
        <f t="shared" si="5"/>
        <v>1</v>
      </c>
      <c r="U9" s="111">
        <v>2.0</v>
      </c>
      <c r="V9" s="112">
        <f t="shared" si="6"/>
        <v>1</v>
      </c>
      <c r="W9" s="13">
        <f t="shared" si="7"/>
        <v>5</v>
      </c>
      <c r="X9" s="112">
        <f t="shared" si="8"/>
        <v>1</v>
      </c>
      <c r="Y9" s="54">
        <f t="shared" si="9"/>
        <v>29</v>
      </c>
      <c r="Z9" s="54">
        <f t="shared" si="10"/>
        <v>78.37837838</v>
      </c>
      <c r="AA9" s="53">
        <v>8.0</v>
      </c>
      <c r="AB9" s="113">
        <f t="shared" si="11"/>
        <v>1</v>
      </c>
      <c r="AC9" s="53">
        <v>11.0</v>
      </c>
      <c r="AD9" s="113">
        <f t="shared" si="12"/>
        <v>1</v>
      </c>
      <c r="AE9" s="54">
        <f t="shared" si="13"/>
        <v>19</v>
      </c>
      <c r="AF9" s="113">
        <f t="shared" si="14"/>
        <v>1</v>
      </c>
      <c r="AG9" s="114">
        <f t="shared" si="15"/>
        <v>48</v>
      </c>
      <c r="AH9" s="54">
        <f t="shared" si="16"/>
        <v>85.71428571</v>
      </c>
      <c r="AI9" s="111">
        <v>10.0</v>
      </c>
      <c r="AJ9" s="111">
        <v>13.0</v>
      </c>
      <c r="AK9" s="115">
        <f t="shared" si="17"/>
        <v>71</v>
      </c>
      <c r="AL9" s="116">
        <f t="shared" si="18"/>
        <v>88.75</v>
      </c>
      <c r="AM9" s="111">
        <v>9.0</v>
      </c>
      <c r="AN9" s="111">
        <v>12.0</v>
      </c>
      <c r="AO9" s="115">
        <f t="shared" si="19"/>
        <v>92</v>
      </c>
      <c r="AP9" s="116">
        <f t="shared" si="20"/>
        <v>91.08910891</v>
      </c>
      <c r="AQ9" s="55">
        <v>6.0</v>
      </c>
      <c r="AR9" s="55">
        <v>12.0</v>
      </c>
      <c r="AS9" s="115">
        <f t="shared" si="21"/>
        <v>110</v>
      </c>
      <c r="AT9" s="116">
        <f t="shared" si="22"/>
        <v>90.90909091</v>
      </c>
      <c r="AU9" s="55">
        <v>7.0</v>
      </c>
      <c r="AV9" s="55">
        <v>14.0</v>
      </c>
      <c r="AW9" s="115">
        <f t="shared" si="23"/>
        <v>131</v>
      </c>
      <c r="AX9" s="116">
        <f t="shared" si="24"/>
        <v>92.25352113</v>
      </c>
      <c r="AY9" s="117">
        <v>5.0</v>
      </c>
      <c r="AZ9" s="117">
        <v>11.0</v>
      </c>
      <c r="BA9" s="118">
        <f t="shared" si="25"/>
        <v>147</v>
      </c>
      <c r="BB9" s="15">
        <f t="shared" si="26"/>
        <v>93.03797468</v>
      </c>
      <c r="BC9" s="117">
        <v>6.0</v>
      </c>
      <c r="BD9" s="117">
        <v>10.0</v>
      </c>
      <c r="BE9" s="119">
        <f t="shared" si="27"/>
        <v>163</v>
      </c>
      <c r="BF9" s="116">
        <f t="shared" si="28"/>
        <v>90.55555556</v>
      </c>
      <c r="BG9" s="120">
        <v>8.0</v>
      </c>
      <c r="BH9" s="120">
        <v>11.0</v>
      </c>
      <c r="BI9" s="115">
        <f t="shared" si="29"/>
        <v>182</v>
      </c>
      <c r="BJ9" s="121">
        <f t="shared" si="30"/>
        <v>89.21568627</v>
      </c>
      <c r="BK9" s="120">
        <v>4.0</v>
      </c>
      <c r="BL9" s="120">
        <v>6.0</v>
      </c>
      <c r="BM9" s="107">
        <f t="shared" si="31"/>
        <v>192</v>
      </c>
      <c r="BN9" s="21">
        <f t="shared" si="32"/>
        <v>86.09865471</v>
      </c>
      <c r="BO9" s="120">
        <v>4.0</v>
      </c>
      <c r="BP9" s="120">
        <v>11.0</v>
      </c>
      <c r="BQ9" s="107">
        <f t="shared" si="33"/>
        <v>207</v>
      </c>
      <c r="BR9" s="21">
        <f t="shared" si="34"/>
        <v>85.89211618</v>
      </c>
      <c r="BS9" s="22">
        <v>10.0</v>
      </c>
      <c r="BT9" s="22">
        <v>9.0</v>
      </c>
      <c r="BU9" s="107">
        <f t="shared" si="35"/>
        <v>226</v>
      </c>
      <c r="BV9" s="21">
        <f t="shared" si="36"/>
        <v>85.28301887</v>
      </c>
      <c r="BW9" s="22">
        <v>5.0</v>
      </c>
      <c r="BX9" s="22">
        <v>7.0</v>
      </c>
      <c r="BY9" s="107">
        <f t="shared" si="37"/>
        <v>238</v>
      </c>
      <c r="BZ9" s="22">
        <f t="shared" si="38"/>
        <v>84.39716312</v>
      </c>
      <c r="CA9" s="22">
        <v>2.0</v>
      </c>
      <c r="CB9" s="22">
        <v>2.0</v>
      </c>
      <c r="CC9" s="107">
        <f t="shared" si="39"/>
        <v>242</v>
      </c>
      <c r="CD9" s="21">
        <f t="shared" si="40"/>
        <v>84.61538462</v>
      </c>
      <c r="CE9" s="122">
        <f t="shared" si="41"/>
        <v>97</v>
      </c>
      <c r="CF9" s="122">
        <f t="shared" si="42"/>
        <v>145</v>
      </c>
    </row>
    <row r="10">
      <c r="A10" s="108">
        <v>5.0</v>
      </c>
      <c r="B10" s="52" t="s">
        <v>40</v>
      </c>
      <c r="C10" s="109">
        <v>5.0</v>
      </c>
      <c r="D10" s="109">
        <v>100.0</v>
      </c>
      <c r="E10" s="109">
        <v>9.0</v>
      </c>
      <c r="F10" s="109">
        <v>100.0</v>
      </c>
      <c r="G10" s="109">
        <v>14.0</v>
      </c>
      <c r="H10" s="110">
        <v>100.0</v>
      </c>
      <c r="I10" s="13">
        <f t="shared" si="1"/>
        <v>14</v>
      </c>
      <c r="J10" s="13">
        <f t="shared" si="2"/>
        <v>100</v>
      </c>
      <c r="K10" s="109">
        <v>8.0</v>
      </c>
      <c r="L10" s="109">
        <v>100.0</v>
      </c>
      <c r="M10" s="109">
        <v>10.0</v>
      </c>
      <c r="N10" s="109">
        <v>100.0</v>
      </c>
      <c r="O10" s="109">
        <v>18.0</v>
      </c>
      <c r="P10" s="110">
        <v>100.0</v>
      </c>
      <c r="Q10" s="13">
        <f t="shared" si="3"/>
        <v>32</v>
      </c>
      <c r="R10" s="13">
        <f t="shared" si="4"/>
        <v>100</v>
      </c>
      <c r="S10" s="111">
        <v>3.0</v>
      </c>
      <c r="T10" s="112">
        <f t="shared" si="5"/>
        <v>1</v>
      </c>
      <c r="U10" s="111">
        <v>2.0</v>
      </c>
      <c r="V10" s="112">
        <f t="shared" si="6"/>
        <v>1</v>
      </c>
      <c r="W10" s="13">
        <f t="shared" si="7"/>
        <v>5</v>
      </c>
      <c r="X10" s="112">
        <f t="shared" si="8"/>
        <v>1</v>
      </c>
      <c r="Y10" s="54">
        <f t="shared" si="9"/>
        <v>37</v>
      </c>
      <c r="Z10" s="54">
        <f t="shared" si="10"/>
        <v>100</v>
      </c>
      <c r="AA10" s="53">
        <v>8.0</v>
      </c>
      <c r="AB10" s="113">
        <f t="shared" si="11"/>
        <v>1</v>
      </c>
      <c r="AC10" s="53">
        <v>9.0</v>
      </c>
      <c r="AD10" s="113">
        <f t="shared" si="12"/>
        <v>0.8181818182</v>
      </c>
      <c r="AE10" s="54">
        <f t="shared" si="13"/>
        <v>17</v>
      </c>
      <c r="AF10" s="113">
        <f t="shared" si="14"/>
        <v>0.8947368421</v>
      </c>
      <c r="AG10" s="114">
        <f t="shared" si="15"/>
        <v>54</v>
      </c>
      <c r="AH10" s="54">
        <f t="shared" si="16"/>
        <v>96.42857143</v>
      </c>
      <c r="AI10" s="111">
        <v>10.0</v>
      </c>
      <c r="AJ10" s="111">
        <v>14.0</v>
      </c>
      <c r="AK10" s="115">
        <f t="shared" si="17"/>
        <v>78</v>
      </c>
      <c r="AL10" s="116">
        <f t="shared" si="18"/>
        <v>97.5</v>
      </c>
      <c r="AM10" s="111">
        <v>9.0</v>
      </c>
      <c r="AN10" s="111">
        <v>11.0</v>
      </c>
      <c r="AO10" s="115">
        <f t="shared" si="19"/>
        <v>98</v>
      </c>
      <c r="AP10" s="116">
        <f t="shared" si="20"/>
        <v>97.02970297</v>
      </c>
      <c r="AQ10" s="55">
        <v>6.0</v>
      </c>
      <c r="AR10" s="55">
        <v>13.0</v>
      </c>
      <c r="AS10" s="115">
        <f t="shared" si="21"/>
        <v>117</v>
      </c>
      <c r="AT10" s="116">
        <f t="shared" si="22"/>
        <v>96.69421488</v>
      </c>
      <c r="AU10" s="55">
        <v>6.0</v>
      </c>
      <c r="AV10" s="55">
        <v>14.0</v>
      </c>
      <c r="AW10" s="115">
        <f t="shared" si="23"/>
        <v>137</v>
      </c>
      <c r="AX10" s="116">
        <f t="shared" si="24"/>
        <v>96.47887324</v>
      </c>
      <c r="AY10" s="117">
        <v>5.0</v>
      </c>
      <c r="AZ10" s="117">
        <v>11.0</v>
      </c>
      <c r="BA10" s="118">
        <f t="shared" si="25"/>
        <v>153</v>
      </c>
      <c r="BB10" s="15">
        <f t="shared" si="26"/>
        <v>96.83544304</v>
      </c>
      <c r="BC10" s="117">
        <v>6.0</v>
      </c>
      <c r="BD10" s="117">
        <v>10.0</v>
      </c>
      <c r="BE10" s="119">
        <f t="shared" si="27"/>
        <v>169</v>
      </c>
      <c r="BF10" s="116">
        <f t="shared" si="28"/>
        <v>93.88888889</v>
      </c>
      <c r="BG10" s="120">
        <v>10.0</v>
      </c>
      <c r="BH10" s="120">
        <v>13.0</v>
      </c>
      <c r="BI10" s="115">
        <f t="shared" si="29"/>
        <v>192</v>
      </c>
      <c r="BJ10" s="121">
        <f t="shared" si="30"/>
        <v>94.11764706</v>
      </c>
      <c r="BK10" s="120">
        <v>5.0</v>
      </c>
      <c r="BL10" s="120">
        <v>11.0</v>
      </c>
      <c r="BM10" s="107">
        <f t="shared" si="31"/>
        <v>208</v>
      </c>
      <c r="BN10" s="21">
        <f t="shared" si="32"/>
        <v>93.2735426</v>
      </c>
      <c r="BO10" s="120">
        <v>2.0</v>
      </c>
      <c r="BP10" s="120">
        <v>9.0</v>
      </c>
      <c r="BQ10" s="107">
        <f t="shared" si="33"/>
        <v>219</v>
      </c>
      <c r="BR10" s="21">
        <f t="shared" si="34"/>
        <v>90.87136929</v>
      </c>
      <c r="BS10" s="22">
        <v>9.0</v>
      </c>
      <c r="BT10" s="22">
        <v>9.0</v>
      </c>
      <c r="BU10" s="107">
        <f t="shared" si="35"/>
        <v>237</v>
      </c>
      <c r="BV10" s="21">
        <f t="shared" si="36"/>
        <v>89.43396226</v>
      </c>
      <c r="BW10" s="22">
        <v>3.0</v>
      </c>
      <c r="BX10" s="22">
        <v>6.0</v>
      </c>
      <c r="BY10" s="107">
        <f t="shared" si="37"/>
        <v>246</v>
      </c>
      <c r="BZ10" s="22">
        <f t="shared" si="38"/>
        <v>87.23404255</v>
      </c>
      <c r="CA10" s="22">
        <v>2.0</v>
      </c>
      <c r="CB10" s="22">
        <v>2.0</v>
      </c>
      <c r="CC10" s="107">
        <f t="shared" si="39"/>
        <v>250</v>
      </c>
      <c r="CD10" s="21">
        <f t="shared" si="40"/>
        <v>87.41258741</v>
      </c>
      <c r="CE10" s="122">
        <f t="shared" si="41"/>
        <v>97</v>
      </c>
      <c r="CF10" s="122">
        <f t="shared" si="42"/>
        <v>153</v>
      </c>
    </row>
    <row r="11">
      <c r="A11" s="108">
        <v>6.0</v>
      </c>
      <c r="B11" s="52" t="s">
        <v>41</v>
      </c>
      <c r="C11" s="109">
        <v>4.0</v>
      </c>
      <c r="D11" s="109">
        <v>80.0</v>
      </c>
      <c r="E11" s="109">
        <v>9.0</v>
      </c>
      <c r="F11" s="109">
        <v>100.0</v>
      </c>
      <c r="G11" s="109">
        <v>13.0</v>
      </c>
      <c r="H11" s="110">
        <v>92.9</v>
      </c>
      <c r="I11" s="13">
        <f t="shared" si="1"/>
        <v>13</v>
      </c>
      <c r="J11" s="13">
        <f t="shared" si="2"/>
        <v>92.85714286</v>
      </c>
      <c r="K11" s="109">
        <v>6.0</v>
      </c>
      <c r="L11" s="109">
        <v>75.0</v>
      </c>
      <c r="M11" s="109">
        <v>8.0</v>
      </c>
      <c r="N11" s="109">
        <v>80.0</v>
      </c>
      <c r="O11" s="109">
        <v>14.0</v>
      </c>
      <c r="P11" s="110">
        <v>77.8</v>
      </c>
      <c r="Q11" s="13">
        <f t="shared" si="3"/>
        <v>27</v>
      </c>
      <c r="R11" s="13">
        <f t="shared" si="4"/>
        <v>84.375</v>
      </c>
      <c r="S11" s="111">
        <v>3.0</v>
      </c>
      <c r="T11" s="112">
        <f t="shared" si="5"/>
        <v>1</v>
      </c>
      <c r="U11" s="111">
        <v>2.0</v>
      </c>
      <c r="V11" s="112">
        <f t="shared" si="6"/>
        <v>1</v>
      </c>
      <c r="W11" s="13">
        <f t="shared" si="7"/>
        <v>5</v>
      </c>
      <c r="X11" s="112">
        <f t="shared" si="8"/>
        <v>1</v>
      </c>
      <c r="Y11" s="54">
        <f t="shared" si="9"/>
        <v>32</v>
      </c>
      <c r="Z11" s="54">
        <f t="shared" si="10"/>
        <v>86.48648649</v>
      </c>
      <c r="AA11" s="53">
        <v>7.0</v>
      </c>
      <c r="AB11" s="113">
        <f t="shared" si="11"/>
        <v>0.875</v>
      </c>
      <c r="AC11" s="53">
        <v>8.0</v>
      </c>
      <c r="AD11" s="113">
        <f t="shared" si="12"/>
        <v>0.7272727273</v>
      </c>
      <c r="AE11" s="54">
        <f t="shared" si="13"/>
        <v>15</v>
      </c>
      <c r="AF11" s="113">
        <f t="shared" si="14"/>
        <v>0.7894736842</v>
      </c>
      <c r="AG11" s="114">
        <f t="shared" si="15"/>
        <v>47</v>
      </c>
      <c r="AH11" s="54">
        <f t="shared" si="16"/>
        <v>83.92857143</v>
      </c>
      <c r="AI11" s="111">
        <v>8.0</v>
      </c>
      <c r="AJ11" s="111">
        <v>13.0</v>
      </c>
      <c r="AK11" s="115">
        <f t="shared" si="17"/>
        <v>68</v>
      </c>
      <c r="AL11" s="116">
        <f t="shared" si="18"/>
        <v>85</v>
      </c>
      <c r="AM11" s="111">
        <v>9.0</v>
      </c>
      <c r="AN11" s="111">
        <v>9.0</v>
      </c>
      <c r="AO11" s="115">
        <f t="shared" si="19"/>
        <v>86</v>
      </c>
      <c r="AP11" s="116">
        <f t="shared" si="20"/>
        <v>85.14851485</v>
      </c>
      <c r="AQ11" s="55">
        <v>5.0</v>
      </c>
      <c r="AR11" s="55">
        <v>13.0</v>
      </c>
      <c r="AS11" s="115">
        <f t="shared" si="21"/>
        <v>104</v>
      </c>
      <c r="AT11" s="116">
        <f t="shared" si="22"/>
        <v>85.95041322</v>
      </c>
      <c r="AU11" s="55">
        <v>7.0</v>
      </c>
      <c r="AV11" s="55">
        <v>12.0</v>
      </c>
      <c r="AW11" s="115">
        <f t="shared" si="23"/>
        <v>123</v>
      </c>
      <c r="AX11" s="116">
        <f t="shared" si="24"/>
        <v>86.61971831</v>
      </c>
      <c r="AY11" s="117">
        <v>3.0</v>
      </c>
      <c r="AZ11" s="117">
        <v>9.0</v>
      </c>
      <c r="BA11" s="118">
        <f t="shared" si="25"/>
        <v>135</v>
      </c>
      <c r="BB11" s="15">
        <f t="shared" si="26"/>
        <v>85.44303797</v>
      </c>
      <c r="BC11" s="117">
        <v>9.0</v>
      </c>
      <c r="BD11" s="117">
        <v>12.0</v>
      </c>
      <c r="BE11" s="119">
        <f t="shared" si="27"/>
        <v>156</v>
      </c>
      <c r="BF11" s="116">
        <f t="shared" si="28"/>
        <v>86.66666667</v>
      </c>
      <c r="BG11" s="120">
        <v>10.0</v>
      </c>
      <c r="BH11" s="120">
        <v>12.0</v>
      </c>
      <c r="BI11" s="115">
        <f t="shared" si="29"/>
        <v>178</v>
      </c>
      <c r="BJ11" s="121">
        <f t="shared" si="30"/>
        <v>87.25490196</v>
      </c>
      <c r="BK11" s="120">
        <v>7.0</v>
      </c>
      <c r="BL11" s="120">
        <v>11.0</v>
      </c>
      <c r="BM11" s="107">
        <f t="shared" si="31"/>
        <v>196</v>
      </c>
      <c r="BN11" s="21">
        <f t="shared" si="32"/>
        <v>87.89237668</v>
      </c>
      <c r="BO11" s="120">
        <v>4.0</v>
      </c>
      <c r="BP11" s="120">
        <v>10.0</v>
      </c>
      <c r="BQ11" s="107">
        <f t="shared" si="33"/>
        <v>210</v>
      </c>
      <c r="BR11" s="21">
        <f t="shared" si="34"/>
        <v>87.13692946</v>
      </c>
      <c r="BS11" s="22">
        <v>9.0</v>
      </c>
      <c r="BT11" s="22">
        <v>4.0</v>
      </c>
      <c r="BU11" s="107">
        <f t="shared" si="35"/>
        <v>223</v>
      </c>
      <c r="BV11" s="21">
        <f t="shared" si="36"/>
        <v>84.1509434</v>
      </c>
      <c r="BW11" s="22">
        <v>5.0</v>
      </c>
      <c r="BX11" s="22">
        <v>6.0</v>
      </c>
      <c r="BY11" s="107">
        <f t="shared" si="37"/>
        <v>234</v>
      </c>
      <c r="BZ11" s="22">
        <f t="shared" si="38"/>
        <v>82.9787234</v>
      </c>
      <c r="CA11" s="22">
        <v>2.0</v>
      </c>
      <c r="CB11" s="22">
        <v>2.0</v>
      </c>
      <c r="CC11" s="107">
        <f t="shared" si="39"/>
        <v>238</v>
      </c>
      <c r="CD11" s="21">
        <f t="shared" si="40"/>
        <v>83.21678322</v>
      </c>
      <c r="CE11" s="122">
        <f t="shared" si="41"/>
        <v>98</v>
      </c>
      <c r="CF11" s="122">
        <f t="shared" si="42"/>
        <v>140</v>
      </c>
    </row>
    <row r="12">
      <c r="A12" s="108">
        <v>7.0</v>
      </c>
      <c r="B12" s="52" t="s">
        <v>43</v>
      </c>
      <c r="C12" s="109">
        <v>3.0</v>
      </c>
      <c r="D12" s="109">
        <v>60.0</v>
      </c>
      <c r="E12" s="109">
        <v>9.0</v>
      </c>
      <c r="F12" s="109">
        <v>100.0</v>
      </c>
      <c r="G12" s="109">
        <v>12.0</v>
      </c>
      <c r="H12" s="110">
        <v>85.7</v>
      </c>
      <c r="I12" s="13">
        <f t="shared" si="1"/>
        <v>12</v>
      </c>
      <c r="J12" s="13">
        <f t="shared" si="2"/>
        <v>85.71428571</v>
      </c>
      <c r="K12" s="109">
        <v>6.0</v>
      </c>
      <c r="L12" s="109">
        <v>75.0</v>
      </c>
      <c r="M12" s="109">
        <v>9.0</v>
      </c>
      <c r="N12" s="109">
        <v>90.0</v>
      </c>
      <c r="O12" s="109">
        <v>15.0</v>
      </c>
      <c r="P12" s="110">
        <v>83.3</v>
      </c>
      <c r="Q12" s="13">
        <f t="shared" si="3"/>
        <v>27</v>
      </c>
      <c r="R12" s="13">
        <f t="shared" si="4"/>
        <v>84.375</v>
      </c>
      <c r="S12" s="111">
        <v>3.0</v>
      </c>
      <c r="T12" s="112">
        <f t="shared" si="5"/>
        <v>1</v>
      </c>
      <c r="U12" s="111">
        <v>2.0</v>
      </c>
      <c r="V12" s="112">
        <f t="shared" si="6"/>
        <v>1</v>
      </c>
      <c r="W12" s="13">
        <f t="shared" si="7"/>
        <v>5</v>
      </c>
      <c r="X12" s="112">
        <f t="shared" si="8"/>
        <v>1</v>
      </c>
      <c r="Y12" s="54">
        <f t="shared" si="9"/>
        <v>32</v>
      </c>
      <c r="Z12" s="54">
        <f t="shared" si="10"/>
        <v>86.48648649</v>
      </c>
      <c r="AA12" s="53">
        <v>8.0</v>
      </c>
      <c r="AB12" s="113">
        <f t="shared" si="11"/>
        <v>1</v>
      </c>
      <c r="AC12" s="53">
        <v>11.0</v>
      </c>
      <c r="AD12" s="113">
        <f t="shared" si="12"/>
        <v>1</v>
      </c>
      <c r="AE12" s="54">
        <f t="shared" si="13"/>
        <v>19</v>
      </c>
      <c r="AF12" s="113">
        <f t="shared" si="14"/>
        <v>1</v>
      </c>
      <c r="AG12" s="114">
        <f t="shared" si="15"/>
        <v>51</v>
      </c>
      <c r="AH12" s="54">
        <f t="shared" si="16"/>
        <v>91.07142857</v>
      </c>
      <c r="AI12" s="111">
        <v>10.0</v>
      </c>
      <c r="AJ12" s="111">
        <v>14.0</v>
      </c>
      <c r="AK12" s="115">
        <f t="shared" si="17"/>
        <v>75</v>
      </c>
      <c r="AL12" s="116">
        <f t="shared" si="18"/>
        <v>93.75</v>
      </c>
      <c r="AM12" s="111">
        <v>9.0</v>
      </c>
      <c r="AN12" s="111">
        <v>11.0</v>
      </c>
      <c r="AO12" s="115">
        <f t="shared" si="19"/>
        <v>95</v>
      </c>
      <c r="AP12" s="116">
        <f t="shared" si="20"/>
        <v>94.05940594</v>
      </c>
      <c r="AQ12" s="55">
        <v>6.0</v>
      </c>
      <c r="AR12" s="55">
        <v>13.0</v>
      </c>
      <c r="AS12" s="115">
        <f t="shared" si="21"/>
        <v>114</v>
      </c>
      <c r="AT12" s="116">
        <f t="shared" si="22"/>
        <v>94.21487603</v>
      </c>
      <c r="AU12" s="55">
        <v>7.0</v>
      </c>
      <c r="AV12" s="55">
        <v>11.0</v>
      </c>
      <c r="AW12" s="115">
        <f t="shared" si="23"/>
        <v>132</v>
      </c>
      <c r="AX12" s="116">
        <f t="shared" si="24"/>
        <v>92.95774648</v>
      </c>
      <c r="AY12" s="117">
        <v>5.0</v>
      </c>
      <c r="AZ12" s="117">
        <v>11.0</v>
      </c>
      <c r="BA12" s="118">
        <f t="shared" si="25"/>
        <v>148</v>
      </c>
      <c r="BB12" s="15">
        <f t="shared" si="26"/>
        <v>93.67088608</v>
      </c>
      <c r="BC12" s="117">
        <v>8.0</v>
      </c>
      <c r="BD12" s="117">
        <v>12.0</v>
      </c>
      <c r="BE12" s="119">
        <f t="shared" si="27"/>
        <v>168</v>
      </c>
      <c r="BF12" s="116">
        <f t="shared" si="28"/>
        <v>93.33333333</v>
      </c>
      <c r="BG12" s="120">
        <v>9.0</v>
      </c>
      <c r="BH12" s="120">
        <v>12.0</v>
      </c>
      <c r="BI12" s="115">
        <f t="shared" si="29"/>
        <v>189</v>
      </c>
      <c r="BJ12" s="121">
        <f t="shared" si="30"/>
        <v>92.64705882</v>
      </c>
      <c r="BK12" s="120">
        <v>6.0</v>
      </c>
      <c r="BL12" s="120">
        <v>12.0</v>
      </c>
      <c r="BM12" s="107">
        <f t="shared" si="31"/>
        <v>207</v>
      </c>
      <c r="BN12" s="21">
        <f t="shared" si="32"/>
        <v>92.82511211</v>
      </c>
      <c r="BO12" s="120">
        <v>5.0</v>
      </c>
      <c r="BP12" s="120">
        <v>12.0</v>
      </c>
      <c r="BQ12" s="107">
        <f t="shared" si="33"/>
        <v>224</v>
      </c>
      <c r="BR12" s="21">
        <f t="shared" si="34"/>
        <v>92.94605809</v>
      </c>
      <c r="BS12" s="22">
        <v>9.0</v>
      </c>
      <c r="BT12" s="22">
        <v>8.0</v>
      </c>
      <c r="BU12" s="107">
        <f t="shared" si="35"/>
        <v>241</v>
      </c>
      <c r="BV12" s="21">
        <f t="shared" si="36"/>
        <v>90.94339623</v>
      </c>
      <c r="BW12" s="22">
        <v>5.0</v>
      </c>
      <c r="BX12" s="22">
        <v>6.0</v>
      </c>
      <c r="BY12" s="107">
        <f t="shared" si="37"/>
        <v>252</v>
      </c>
      <c r="BZ12" s="22">
        <f t="shared" si="38"/>
        <v>89.36170213</v>
      </c>
      <c r="CA12" s="22">
        <v>2.0</v>
      </c>
      <c r="CB12" s="22">
        <v>2.0</v>
      </c>
      <c r="CC12" s="107">
        <f t="shared" si="39"/>
        <v>256</v>
      </c>
      <c r="CD12" s="21">
        <f t="shared" si="40"/>
        <v>89.51048951</v>
      </c>
      <c r="CE12" s="122">
        <f t="shared" si="41"/>
        <v>101</v>
      </c>
      <c r="CF12" s="122">
        <f t="shared" si="42"/>
        <v>155</v>
      </c>
    </row>
    <row r="13">
      <c r="A13" s="108">
        <v>8.0</v>
      </c>
      <c r="B13" s="52" t="s">
        <v>44</v>
      </c>
      <c r="C13" s="109">
        <v>5.0</v>
      </c>
      <c r="D13" s="109">
        <v>100.0</v>
      </c>
      <c r="E13" s="109">
        <v>9.0</v>
      </c>
      <c r="F13" s="109">
        <v>100.0</v>
      </c>
      <c r="G13" s="109">
        <v>14.0</v>
      </c>
      <c r="H13" s="110">
        <v>100.0</v>
      </c>
      <c r="I13" s="13">
        <f t="shared" si="1"/>
        <v>14</v>
      </c>
      <c r="J13" s="13">
        <f t="shared" si="2"/>
        <v>100</v>
      </c>
      <c r="K13" s="109">
        <v>8.0</v>
      </c>
      <c r="L13" s="109">
        <v>100.0</v>
      </c>
      <c r="M13" s="109">
        <v>10.0</v>
      </c>
      <c r="N13" s="109">
        <v>100.0</v>
      </c>
      <c r="O13" s="109">
        <v>18.0</v>
      </c>
      <c r="P13" s="110">
        <v>100.0</v>
      </c>
      <c r="Q13" s="13">
        <f t="shared" si="3"/>
        <v>32</v>
      </c>
      <c r="R13" s="13">
        <f t="shared" si="4"/>
        <v>100</v>
      </c>
      <c r="S13" s="111">
        <v>2.0</v>
      </c>
      <c r="T13" s="112">
        <f t="shared" si="5"/>
        <v>0.6666666667</v>
      </c>
      <c r="U13" s="111">
        <v>1.0</v>
      </c>
      <c r="V13" s="112">
        <f t="shared" si="6"/>
        <v>0.5</v>
      </c>
      <c r="W13" s="13">
        <f t="shared" si="7"/>
        <v>3</v>
      </c>
      <c r="X13" s="112">
        <f t="shared" si="8"/>
        <v>0.6</v>
      </c>
      <c r="Y13" s="54">
        <f t="shared" si="9"/>
        <v>35</v>
      </c>
      <c r="Z13" s="54">
        <f t="shared" si="10"/>
        <v>94.59459459</v>
      </c>
      <c r="AA13" s="53">
        <v>8.0</v>
      </c>
      <c r="AB13" s="113">
        <f t="shared" si="11"/>
        <v>1</v>
      </c>
      <c r="AC13" s="53">
        <v>11.0</v>
      </c>
      <c r="AD13" s="113">
        <f t="shared" si="12"/>
        <v>1</v>
      </c>
      <c r="AE13" s="54">
        <f t="shared" si="13"/>
        <v>19</v>
      </c>
      <c r="AF13" s="113">
        <f t="shared" si="14"/>
        <v>1</v>
      </c>
      <c r="AG13" s="114">
        <f t="shared" si="15"/>
        <v>54</v>
      </c>
      <c r="AH13" s="54">
        <f t="shared" si="16"/>
        <v>96.42857143</v>
      </c>
      <c r="AI13" s="111">
        <v>9.0</v>
      </c>
      <c r="AJ13" s="111">
        <v>14.0</v>
      </c>
      <c r="AK13" s="115">
        <f t="shared" si="17"/>
        <v>77</v>
      </c>
      <c r="AL13" s="116">
        <f t="shared" si="18"/>
        <v>96.25</v>
      </c>
      <c r="AM13" s="111">
        <v>8.0</v>
      </c>
      <c r="AN13" s="111">
        <v>10.0</v>
      </c>
      <c r="AO13" s="115">
        <f t="shared" si="19"/>
        <v>95</v>
      </c>
      <c r="AP13" s="116">
        <f t="shared" si="20"/>
        <v>94.05940594</v>
      </c>
      <c r="AQ13" s="55">
        <v>6.0</v>
      </c>
      <c r="AR13" s="55">
        <v>13.0</v>
      </c>
      <c r="AS13" s="115">
        <f t="shared" si="21"/>
        <v>114</v>
      </c>
      <c r="AT13" s="116">
        <f t="shared" si="22"/>
        <v>94.21487603</v>
      </c>
      <c r="AU13" s="55">
        <v>3.0</v>
      </c>
      <c r="AV13" s="55">
        <v>9.0</v>
      </c>
      <c r="AW13" s="115">
        <f t="shared" si="23"/>
        <v>126</v>
      </c>
      <c r="AX13" s="116">
        <f t="shared" si="24"/>
        <v>88.73239437</v>
      </c>
      <c r="AY13" s="117">
        <v>2.0</v>
      </c>
      <c r="AZ13" s="117">
        <v>7.0</v>
      </c>
      <c r="BA13" s="118">
        <f t="shared" si="25"/>
        <v>135</v>
      </c>
      <c r="BB13" s="15">
        <f t="shared" si="26"/>
        <v>85.44303797</v>
      </c>
      <c r="BC13" s="117">
        <v>7.0</v>
      </c>
      <c r="BD13" s="117">
        <v>12.0</v>
      </c>
      <c r="BE13" s="119">
        <f t="shared" si="27"/>
        <v>154</v>
      </c>
      <c r="BF13" s="116">
        <f t="shared" si="28"/>
        <v>85.55555556</v>
      </c>
      <c r="BG13" s="120">
        <v>4.0</v>
      </c>
      <c r="BH13" s="120">
        <v>9.0</v>
      </c>
      <c r="BI13" s="115">
        <f t="shared" si="29"/>
        <v>167</v>
      </c>
      <c r="BJ13" s="121">
        <f t="shared" si="30"/>
        <v>81.8627451</v>
      </c>
      <c r="BK13" s="120">
        <v>7.0</v>
      </c>
      <c r="BL13" s="120">
        <v>12.0</v>
      </c>
      <c r="BM13" s="107">
        <f t="shared" si="31"/>
        <v>186</v>
      </c>
      <c r="BN13" s="21">
        <f t="shared" si="32"/>
        <v>83.40807175</v>
      </c>
      <c r="BO13" s="120">
        <v>4.0</v>
      </c>
      <c r="BP13" s="120">
        <v>12.0</v>
      </c>
      <c r="BQ13" s="107">
        <f t="shared" si="33"/>
        <v>202</v>
      </c>
      <c r="BR13" s="21">
        <f t="shared" si="34"/>
        <v>83.81742739</v>
      </c>
      <c r="BS13" s="22">
        <v>7.0</v>
      </c>
      <c r="BT13" s="22">
        <v>8.0</v>
      </c>
      <c r="BU13" s="107">
        <f t="shared" si="35"/>
        <v>217</v>
      </c>
      <c r="BV13" s="21">
        <f t="shared" si="36"/>
        <v>81.88679245</v>
      </c>
      <c r="BW13" s="22">
        <v>4.0</v>
      </c>
      <c r="BX13" s="22">
        <v>7.0</v>
      </c>
      <c r="BY13" s="107">
        <f t="shared" si="37"/>
        <v>228</v>
      </c>
      <c r="BZ13" s="22">
        <f t="shared" si="38"/>
        <v>80.85106383</v>
      </c>
      <c r="CA13" s="22">
        <v>2.0</v>
      </c>
      <c r="CB13" s="22">
        <v>2.0</v>
      </c>
      <c r="CC13" s="107">
        <f t="shared" si="39"/>
        <v>232</v>
      </c>
      <c r="CD13" s="21">
        <f t="shared" si="40"/>
        <v>81.11888112</v>
      </c>
      <c r="CE13" s="122">
        <f t="shared" si="41"/>
        <v>86</v>
      </c>
      <c r="CF13" s="122">
        <f t="shared" si="42"/>
        <v>146</v>
      </c>
    </row>
    <row r="14">
      <c r="A14" s="108">
        <v>9.0</v>
      </c>
      <c r="B14" s="52" t="s">
        <v>46</v>
      </c>
      <c r="C14" s="109">
        <v>5.0</v>
      </c>
      <c r="D14" s="109">
        <v>100.0</v>
      </c>
      <c r="E14" s="109">
        <v>9.0</v>
      </c>
      <c r="F14" s="109">
        <v>100.0</v>
      </c>
      <c r="G14" s="109">
        <v>14.0</v>
      </c>
      <c r="H14" s="110">
        <v>100.0</v>
      </c>
      <c r="I14" s="13">
        <f t="shared" si="1"/>
        <v>14</v>
      </c>
      <c r="J14" s="13">
        <f t="shared" si="2"/>
        <v>100</v>
      </c>
      <c r="K14" s="109">
        <v>8.0</v>
      </c>
      <c r="L14" s="109">
        <v>100.0</v>
      </c>
      <c r="M14" s="109">
        <v>10.0</v>
      </c>
      <c r="N14" s="109">
        <v>100.0</v>
      </c>
      <c r="O14" s="109">
        <v>18.0</v>
      </c>
      <c r="P14" s="110">
        <v>100.0</v>
      </c>
      <c r="Q14" s="13">
        <f t="shared" si="3"/>
        <v>32</v>
      </c>
      <c r="R14" s="13">
        <f t="shared" si="4"/>
        <v>100</v>
      </c>
      <c r="S14" s="111">
        <v>3.0</v>
      </c>
      <c r="T14" s="112">
        <f t="shared" si="5"/>
        <v>1</v>
      </c>
      <c r="U14" s="111">
        <v>1.0</v>
      </c>
      <c r="V14" s="112">
        <f t="shared" si="6"/>
        <v>0.5</v>
      </c>
      <c r="W14" s="13">
        <f t="shared" si="7"/>
        <v>4</v>
      </c>
      <c r="X14" s="112">
        <f t="shared" si="8"/>
        <v>0.8</v>
      </c>
      <c r="Y14" s="54">
        <f t="shared" si="9"/>
        <v>36</v>
      </c>
      <c r="Z14" s="54">
        <f t="shared" si="10"/>
        <v>97.2972973</v>
      </c>
      <c r="AA14" s="53">
        <v>8.0</v>
      </c>
      <c r="AB14" s="113">
        <f t="shared" si="11"/>
        <v>1</v>
      </c>
      <c r="AC14" s="53">
        <v>11.0</v>
      </c>
      <c r="AD14" s="113">
        <f t="shared" si="12"/>
        <v>1</v>
      </c>
      <c r="AE14" s="54">
        <f t="shared" si="13"/>
        <v>19</v>
      </c>
      <c r="AF14" s="113">
        <f t="shared" si="14"/>
        <v>1</v>
      </c>
      <c r="AG14" s="114">
        <f t="shared" si="15"/>
        <v>55</v>
      </c>
      <c r="AH14" s="54">
        <f t="shared" si="16"/>
        <v>98.21428571</v>
      </c>
      <c r="AI14" s="111">
        <v>9.0</v>
      </c>
      <c r="AJ14" s="111">
        <v>12.0</v>
      </c>
      <c r="AK14" s="115">
        <f t="shared" si="17"/>
        <v>76</v>
      </c>
      <c r="AL14" s="116">
        <f t="shared" si="18"/>
        <v>95</v>
      </c>
      <c r="AM14" s="111">
        <v>9.0</v>
      </c>
      <c r="AN14" s="111">
        <v>11.0</v>
      </c>
      <c r="AO14" s="115">
        <f t="shared" si="19"/>
        <v>96</v>
      </c>
      <c r="AP14" s="116">
        <f t="shared" si="20"/>
        <v>95.04950495</v>
      </c>
      <c r="AQ14" s="55">
        <v>6.0</v>
      </c>
      <c r="AR14" s="55">
        <v>13.0</v>
      </c>
      <c r="AS14" s="115">
        <f t="shared" si="21"/>
        <v>115</v>
      </c>
      <c r="AT14" s="116">
        <f t="shared" si="22"/>
        <v>95.04132231</v>
      </c>
      <c r="AU14" s="55">
        <v>7.0</v>
      </c>
      <c r="AV14" s="55">
        <v>14.0</v>
      </c>
      <c r="AW14" s="115">
        <f t="shared" si="23"/>
        <v>136</v>
      </c>
      <c r="AX14" s="116">
        <f t="shared" si="24"/>
        <v>95.77464789</v>
      </c>
      <c r="AY14" s="117">
        <v>4.0</v>
      </c>
      <c r="AZ14" s="117">
        <v>10.0</v>
      </c>
      <c r="BA14" s="118">
        <f t="shared" si="25"/>
        <v>150</v>
      </c>
      <c r="BB14" s="15">
        <f t="shared" si="26"/>
        <v>94.93670886</v>
      </c>
      <c r="BC14" s="117">
        <v>9.0</v>
      </c>
      <c r="BD14" s="117">
        <v>13.0</v>
      </c>
      <c r="BE14" s="119">
        <f t="shared" si="27"/>
        <v>172</v>
      </c>
      <c r="BF14" s="116">
        <f t="shared" si="28"/>
        <v>95.55555556</v>
      </c>
      <c r="BG14" s="120">
        <v>7.0</v>
      </c>
      <c r="BH14" s="120">
        <v>10.0</v>
      </c>
      <c r="BI14" s="115">
        <f t="shared" si="29"/>
        <v>189</v>
      </c>
      <c r="BJ14" s="121">
        <f t="shared" si="30"/>
        <v>92.64705882</v>
      </c>
      <c r="BK14" s="120">
        <v>7.0</v>
      </c>
      <c r="BL14" s="120">
        <v>12.0</v>
      </c>
      <c r="BM14" s="107">
        <f t="shared" si="31"/>
        <v>208</v>
      </c>
      <c r="BN14" s="21">
        <f t="shared" si="32"/>
        <v>93.2735426</v>
      </c>
      <c r="BO14" s="120">
        <v>4.0</v>
      </c>
      <c r="BP14" s="120">
        <v>12.0</v>
      </c>
      <c r="BQ14" s="107">
        <f t="shared" si="33"/>
        <v>224</v>
      </c>
      <c r="BR14" s="21">
        <f t="shared" si="34"/>
        <v>92.94605809</v>
      </c>
      <c r="BS14" s="22">
        <v>11.0</v>
      </c>
      <c r="BT14" s="22">
        <v>10.0</v>
      </c>
      <c r="BU14" s="107">
        <f t="shared" si="35"/>
        <v>245</v>
      </c>
      <c r="BV14" s="21">
        <f t="shared" si="36"/>
        <v>92.45283019</v>
      </c>
      <c r="BW14" s="22">
        <v>6.0</v>
      </c>
      <c r="BX14" s="22">
        <v>8.0</v>
      </c>
      <c r="BY14" s="107">
        <f t="shared" si="37"/>
        <v>259</v>
      </c>
      <c r="BZ14" s="22">
        <f t="shared" si="38"/>
        <v>91.84397163</v>
      </c>
      <c r="CA14" s="22">
        <v>2.0</v>
      </c>
      <c r="CB14" s="22">
        <v>2.0</v>
      </c>
      <c r="CC14" s="107">
        <f t="shared" si="39"/>
        <v>263</v>
      </c>
      <c r="CD14" s="21">
        <f t="shared" si="40"/>
        <v>91.95804196</v>
      </c>
      <c r="CE14" s="122">
        <f t="shared" si="41"/>
        <v>105</v>
      </c>
      <c r="CF14" s="122">
        <f t="shared" si="42"/>
        <v>158</v>
      </c>
    </row>
    <row r="15">
      <c r="A15" s="108">
        <v>10.0</v>
      </c>
      <c r="B15" s="52" t="s">
        <v>47</v>
      </c>
      <c r="C15" s="109">
        <v>5.0</v>
      </c>
      <c r="D15" s="109">
        <v>100.0</v>
      </c>
      <c r="E15" s="109">
        <v>9.0</v>
      </c>
      <c r="F15" s="109">
        <v>100.0</v>
      </c>
      <c r="G15" s="109">
        <v>14.0</v>
      </c>
      <c r="H15" s="110">
        <v>100.0</v>
      </c>
      <c r="I15" s="13">
        <f t="shared" si="1"/>
        <v>14</v>
      </c>
      <c r="J15" s="13">
        <f t="shared" si="2"/>
        <v>100</v>
      </c>
      <c r="K15" s="109">
        <v>8.0</v>
      </c>
      <c r="L15" s="109">
        <v>100.0</v>
      </c>
      <c r="M15" s="109">
        <v>10.0</v>
      </c>
      <c r="N15" s="109">
        <v>100.0</v>
      </c>
      <c r="O15" s="109">
        <v>18.0</v>
      </c>
      <c r="P15" s="110">
        <v>100.0</v>
      </c>
      <c r="Q15" s="13">
        <f t="shared" si="3"/>
        <v>32</v>
      </c>
      <c r="R15" s="13">
        <f t="shared" si="4"/>
        <v>100</v>
      </c>
      <c r="S15" s="111">
        <v>3.0</v>
      </c>
      <c r="T15" s="112">
        <f t="shared" si="5"/>
        <v>1</v>
      </c>
      <c r="U15" s="111">
        <v>2.0</v>
      </c>
      <c r="V15" s="112">
        <f t="shared" si="6"/>
        <v>1</v>
      </c>
      <c r="W15" s="13">
        <f t="shared" si="7"/>
        <v>5</v>
      </c>
      <c r="X15" s="112">
        <f t="shared" si="8"/>
        <v>1</v>
      </c>
      <c r="Y15" s="54">
        <f t="shared" si="9"/>
        <v>37</v>
      </c>
      <c r="Z15" s="54">
        <f t="shared" si="10"/>
        <v>100</v>
      </c>
      <c r="AA15" s="53">
        <v>8.0</v>
      </c>
      <c r="AB15" s="113">
        <f t="shared" si="11"/>
        <v>1</v>
      </c>
      <c r="AC15" s="53">
        <v>11.0</v>
      </c>
      <c r="AD15" s="113">
        <f t="shared" si="12"/>
        <v>1</v>
      </c>
      <c r="AE15" s="54">
        <f t="shared" si="13"/>
        <v>19</v>
      </c>
      <c r="AF15" s="113">
        <f t="shared" si="14"/>
        <v>1</v>
      </c>
      <c r="AG15" s="114">
        <f t="shared" si="15"/>
        <v>56</v>
      </c>
      <c r="AH15" s="54">
        <f t="shared" si="16"/>
        <v>100</v>
      </c>
      <c r="AI15" s="111">
        <v>10.0</v>
      </c>
      <c r="AJ15" s="111">
        <v>14.0</v>
      </c>
      <c r="AK15" s="115">
        <f t="shared" si="17"/>
        <v>80</v>
      </c>
      <c r="AL15" s="116">
        <f t="shared" si="18"/>
        <v>100</v>
      </c>
      <c r="AM15" s="111">
        <v>9.0</v>
      </c>
      <c r="AN15" s="111">
        <v>12.0</v>
      </c>
      <c r="AO15" s="115">
        <f t="shared" si="19"/>
        <v>101</v>
      </c>
      <c r="AP15" s="116">
        <f t="shared" si="20"/>
        <v>100</v>
      </c>
      <c r="AQ15" s="55">
        <v>6.0</v>
      </c>
      <c r="AR15" s="55">
        <v>14.0</v>
      </c>
      <c r="AS15" s="115">
        <f t="shared" si="21"/>
        <v>121</v>
      </c>
      <c r="AT15" s="116">
        <f t="shared" si="22"/>
        <v>100</v>
      </c>
      <c r="AU15" s="55">
        <v>6.0</v>
      </c>
      <c r="AV15" s="55">
        <v>12.0</v>
      </c>
      <c r="AW15" s="115">
        <f t="shared" si="23"/>
        <v>139</v>
      </c>
      <c r="AX15" s="116">
        <f t="shared" si="24"/>
        <v>97.88732394</v>
      </c>
      <c r="AY15" s="117">
        <v>5.0</v>
      </c>
      <c r="AZ15" s="117">
        <v>11.0</v>
      </c>
      <c r="BA15" s="118">
        <f t="shared" si="25"/>
        <v>155</v>
      </c>
      <c r="BB15" s="15">
        <f t="shared" si="26"/>
        <v>98.10126582</v>
      </c>
      <c r="BC15" s="117">
        <v>9.0</v>
      </c>
      <c r="BD15" s="117">
        <v>12.0</v>
      </c>
      <c r="BE15" s="119">
        <f t="shared" si="27"/>
        <v>176</v>
      </c>
      <c r="BF15" s="116">
        <f t="shared" si="28"/>
        <v>97.77777778</v>
      </c>
      <c r="BG15" s="120">
        <v>9.0</v>
      </c>
      <c r="BH15" s="120">
        <v>11.0</v>
      </c>
      <c r="BI15" s="115">
        <f t="shared" si="29"/>
        <v>196</v>
      </c>
      <c r="BJ15" s="121">
        <f t="shared" si="30"/>
        <v>96.07843137</v>
      </c>
      <c r="BK15" s="120">
        <v>7.0</v>
      </c>
      <c r="BL15" s="120">
        <v>12.0</v>
      </c>
      <c r="BM15" s="107">
        <f t="shared" si="31"/>
        <v>215</v>
      </c>
      <c r="BN15" s="21">
        <f t="shared" si="32"/>
        <v>96.41255605</v>
      </c>
      <c r="BO15" s="120">
        <v>4.0</v>
      </c>
      <c r="BP15" s="120">
        <v>11.0</v>
      </c>
      <c r="BQ15" s="107">
        <f t="shared" si="33"/>
        <v>230</v>
      </c>
      <c r="BR15" s="21">
        <f t="shared" si="34"/>
        <v>95.43568465</v>
      </c>
      <c r="BS15" s="22">
        <v>10.0</v>
      </c>
      <c r="BT15" s="22">
        <v>10.0</v>
      </c>
      <c r="BU15" s="107">
        <f t="shared" si="35"/>
        <v>250</v>
      </c>
      <c r="BV15" s="21">
        <f t="shared" si="36"/>
        <v>94.33962264</v>
      </c>
      <c r="BW15" s="22">
        <v>5.0</v>
      </c>
      <c r="BX15" s="22">
        <v>8.0</v>
      </c>
      <c r="BY15" s="107">
        <f t="shared" si="37"/>
        <v>263</v>
      </c>
      <c r="BZ15" s="22">
        <f t="shared" si="38"/>
        <v>93.26241135</v>
      </c>
      <c r="CA15" s="22">
        <v>2.0</v>
      </c>
      <c r="CB15" s="22">
        <v>2.0</v>
      </c>
      <c r="CC15" s="107">
        <f t="shared" si="39"/>
        <v>267</v>
      </c>
      <c r="CD15" s="21">
        <f t="shared" si="40"/>
        <v>93.35664336</v>
      </c>
      <c r="CE15" s="122">
        <f t="shared" si="41"/>
        <v>106</v>
      </c>
      <c r="CF15" s="122">
        <f t="shared" si="42"/>
        <v>161</v>
      </c>
    </row>
    <row r="16">
      <c r="A16" s="108">
        <v>11.0</v>
      </c>
      <c r="B16" s="52" t="s">
        <v>48</v>
      </c>
      <c r="C16" s="109">
        <v>5.0</v>
      </c>
      <c r="D16" s="109">
        <v>100.0</v>
      </c>
      <c r="E16" s="109">
        <v>9.0</v>
      </c>
      <c r="F16" s="109">
        <v>100.0</v>
      </c>
      <c r="G16" s="109">
        <v>14.0</v>
      </c>
      <c r="H16" s="110">
        <v>100.0</v>
      </c>
      <c r="I16" s="13">
        <f t="shared" si="1"/>
        <v>14</v>
      </c>
      <c r="J16" s="13">
        <f t="shared" si="2"/>
        <v>100</v>
      </c>
      <c r="K16" s="109">
        <v>8.0</v>
      </c>
      <c r="L16" s="109">
        <v>100.0</v>
      </c>
      <c r="M16" s="109">
        <v>10.0</v>
      </c>
      <c r="N16" s="109">
        <v>100.0</v>
      </c>
      <c r="O16" s="109">
        <v>18.0</v>
      </c>
      <c r="P16" s="110">
        <v>100.0</v>
      </c>
      <c r="Q16" s="13">
        <f t="shared" si="3"/>
        <v>32</v>
      </c>
      <c r="R16" s="13">
        <f t="shared" si="4"/>
        <v>100</v>
      </c>
      <c r="S16" s="111">
        <v>3.0</v>
      </c>
      <c r="T16" s="112">
        <f t="shared" si="5"/>
        <v>1</v>
      </c>
      <c r="U16" s="111">
        <v>2.0</v>
      </c>
      <c r="V16" s="112">
        <f t="shared" si="6"/>
        <v>1</v>
      </c>
      <c r="W16" s="13">
        <f t="shared" si="7"/>
        <v>5</v>
      </c>
      <c r="X16" s="112">
        <f t="shared" si="8"/>
        <v>1</v>
      </c>
      <c r="Y16" s="54">
        <f t="shared" si="9"/>
        <v>37</v>
      </c>
      <c r="Z16" s="54">
        <f t="shared" si="10"/>
        <v>100</v>
      </c>
      <c r="AA16" s="53">
        <v>7.0</v>
      </c>
      <c r="AB16" s="113">
        <f t="shared" si="11"/>
        <v>0.875</v>
      </c>
      <c r="AC16" s="53">
        <v>10.0</v>
      </c>
      <c r="AD16" s="113">
        <f t="shared" si="12"/>
        <v>0.9090909091</v>
      </c>
      <c r="AE16" s="54">
        <f t="shared" si="13"/>
        <v>17</v>
      </c>
      <c r="AF16" s="113">
        <f t="shared" si="14"/>
        <v>0.8947368421</v>
      </c>
      <c r="AG16" s="114">
        <f t="shared" si="15"/>
        <v>54</v>
      </c>
      <c r="AH16" s="54">
        <f t="shared" si="16"/>
        <v>96.42857143</v>
      </c>
      <c r="AI16" s="111">
        <v>10.0</v>
      </c>
      <c r="AJ16" s="111">
        <v>14.0</v>
      </c>
      <c r="AK16" s="115">
        <f t="shared" si="17"/>
        <v>78</v>
      </c>
      <c r="AL16" s="116">
        <f t="shared" si="18"/>
        <v>97.5</v>
      </c>
      <c r="AM16" s="111">
        <v>9.0</v>
      </c>
      <c r="AN16" s="111">
        <v>11.0</v>
      </c>
      <c r="AO16" s="115">
        <f t="shared" si="19"/>
        <v>98</v>
      </c>
      <c r="AP16" s="116">
        <f t="shared" si="20"/>
        <v>97.02970297</v>
      </c>
      <c r="AQ16" s="55">
        <v>6.0</v>
      </c>
      <c r="AR16" s="55">
        <v>13.0</v>
      </c>
      <c r="AS16" s="115">
        <f t="shared" si="21"/>
        <v>117</v>
      </c>
      <c r="AT16" s="116">
        <f t="shared" si="22"/>
        <v>96.69421488</v>
      </c>
      <c r="AU16" s="55">
        <v>7.0</v>
      </c>
      <c r="AV16" s="55">
        <v>13.0</v>
      </c>
      <c r="AW16" s="115">
        <f t="shared" si="23"/>
        <v>137</v>
      </c>
      <c r="AX16" s="116">
        <f t="shared" si="24"/>
        <v>96.47887324</v>
      </c>
      <c r="AY16" s="117">
        <v>5.0</v>
      </c>
      <c r="AZ16" s="117">
        <v>9.0</v>
      </c>
      <c r="BA16" s="118">
        <f t="shared" si="25"/>
        <v>151</v>
      </c>
      <c r="BB16" s="15">
        <f t="shared" si="26"/>
        <v>95.56962025</v>
      </c>
      <c r="BC16" s="117">
        <v>8.0</v>
      </c>
      <c r="BD16" s="117">
        <v>12.0</v>
      </c>
      <c r="BE16" s="119">
        <f t="shared" si="27"/>
        <v>171</v>
      </c>
      <c r="BF16" s="116">
        <f t="shared" si="28"/>
        <v>95</v>
      </c>
      <c r="BG16" s="120">
        <v>9.0</v>
      </c>
      <c r="BH16" s="120">
        <v>12.0</v>
      </c>
      <c r="BI16" s="115">
        <f t="shared" si="29"/>
        <v>192</v>
      </c>
      <c r="BJ16" s="121">
        <f t="shared" si="30"/>
        <v>94.11764706</v>
      </c>
      <c r="BK16" s="120">
        <v>6.0</v>
      </c>
      <c r="BL16" s="120">
        <v>11.0</v>
      </c>
      <c r="BM16" s="107">
        <f t="shared" si="31"/>
        <v>209</v>
      </c>
      <c r="BN16" s="21">
        <f t="shared" si="32"/>
        <v>93.72197309</v>
      </c>
      <c r="BO16" s="120">
        <v>5.0</v>
      </c>
      <c r="BP16" s="120">
        <v>13.0</v>
      </c>
      <c r="BQ16" s="107">
        <f t="shared" si="33"/>
        <v>227</v>
      </c>
      <c r="BR16" s="21">
        <f t="shared" si="34"/>
        <v>94.19087137</v>
      </c>
      <c r="BS16" s="22">
        <v>10.0</v>
      </c>
      <c r="BT16" s="22">
        <v>9.0</v>
      </c>
      <c r="BU16" s="107">
        <f t="shared" si="35"/>
        <v>246</v>
      </c>
      <c r="BV16" s="21">
        <f t="shared" si="36"/>
        <v>92.83018868</v>
      </c>
      <c r="BW16" s="22">
        <v>4.0</v>
      </c>
      <c r="BX16" s="22">
        <v>7.0</v>
      </c>
      <c r="BY16" s="107">
        <f t="shared" si="37"/>
        <v>257</v>
      </c>
      <c r="BZ16" s="22">
        <f t="shared" si="38"/>
        <v>91.13475177</v>
      </c>
      <c r="CA16" s="22">
        <v>2.0</v>
      </c>
      <c r="CB16" s="22">
        <v>2.0</v>
      </c>
      <c r="CC16" s="107">
        <f t="shared" si="39"/>
        <v>261</v>
      </c>
      <c r="CD16" s="21">
        <f t="shared" si="40"/>
        <v>91.25874126</v>
      </c>
      <c r="CE16" s="122">
        <f t="shared" si="41"/>
        <v>104</v>
      </c>
      <c r="CF16" s="122">
        <f t="shared" si="42"/>
        <v>157</v>
      </c>
    </row>
    <row r="17">
      <c r="A17" s="108">
        <v>12.0</v>
      </c>
      <c r="B17" s="52" t="s">
        <v>49</v>
      </c>
      <c r="C17" s="109">
        <v>5.0</v>
      </c>
      <c r="D17" s="109">
        <v>100.0</v>
      </c>
      <c r="E17" s="109">
        <v>9.0</v>
      </c>
      <c r="F17" s="109">
        <v>100.0</v>
      </c>
      <c r="G17" s="109">
        <v>14.0</v>
      </c>
      <c r="H17" s="110">
        <v>100.0</v>
      </c>
      <c r="I17" s="13">
        <f t="shared" si="1"/>
        <v>14</v>
      </c>
      <c r="J17" s="13">
        <f t="shared" si="2"/>
        <v>100</v>
      </c>
      <c r="K17" s="109">
        <v>7.0</v>
      </c>
      <c r="L17" s="109">
        <v>87.5</v>
      </c>
      <c r="M17" s="109">
        <v>9.0</v>
      </c>
      <c r="N17" s="109">
        <v>90.0</v>
      </c>
      <c r="O17" s="109">
        <v>16.0</v>
      </c>
      <c r="P17" s="110">
        <v>88.9</v>
      </c>
      <c r="Q17" s="13">
        <f t="shared" si="3"/>
        <v>30</v>
      </c>
      <c r="R17" s="13">
        <f t="shared" si="4"/>
        <v>93.75</v>
      </c>
      <c r="S17" s="111">
        <v>3.0</v>
      </c>
      <c r="T17" s="112">
        <f t="shared" si="5"/>
        <v>1</v>
      </c>
      <c r="U17" s="111">
        <v>2.0</v>
      </c>
      <c r="V17" s="112">
        <f t="shared" si="6"/>
        <v>1</v>
      </c>
      <c r="W17" s="13">
        <f t="shared" si="7"/>
        <v>5</v>
      </c>
      <c r="X17" s="112">
        <f t="shared" si="8"/>
        <v>1</v>
      </c>
      <c r="Y17" s="54">
        <f t="shared" si="9"/>
        <v>35</v>
      </c>
      <c r="Z17" s="54">
        <f t="shared" si="10"/>
        <v>94.59459459</v>
      </c>
      <c r="AA17" s="53">
        <v>7.0</v>
      </c>
      <c r="AB17" s="113">
        <f t="shared" si="11"/>
        <v>0.875</v>
      </c>
      <c r="AC17" s="53">
        <v>11.0</v>
      </c>
      <c r="AD17" s="113">
        <f t="shared" si="12"/>
        <v>1</v>
      </c>
      <c r="AE17" s="54">
        <f t="shared" si="13"/>
        <v>18</v>
      </c>
      <c r="AF17" s="113">
        <f t="shared" si="14"/>
        <v>0.9473684211</v>
      </c>
      <c r="AG17" s="114">
        <f t="shared" si="15"/>
        <v>53</v>
      </c>
      <c r="AH17" s="54">
        <f t="shared" si="16"/>
        <v>94.64285714</v>
      </c>
      <c r="AI17" s="111">
        <v>9.0</v>
      </c>
      <c r="AJ17" s="111">
        <v>14.0</v>
      </c>
      <c r="AK17" s="115">
        <f t="shared" si="17"/>
        <v>76</v>
      </c>
      <c r="AL17" s="116">
        <f t="shared" si="18"/>
        <v>95</v>
      </c>
      <c r="AM17" s="111">
        <v>9.0</v>
      </c>
      <c r="AN17" s="111">
        <v>9.0</v>
      </c>
      <c r="AO17" s="115">
        <f t="shared" si="19"/>
        <v>94</v>
      </c>
      <c r="AP17" s="116">
        <f t="shared" si="20"/>
        <v>93.06930693</v>
      </c>
      <c r="AQ17" s="55">
        <v>6.0</v>
      </c>
      <c r="AR17" s="55">
        <v>14.0</v>
      </c>
      <c r="AS17" s="115">
        <f t="shared" si="21"/>
        <v>114</v>
      </c>
      <c r="AT17" s="116">
        <f t="shared" si="22"/>
        <v>94.21487603</v>
      </c>
      <c r="AU17" s="55">
        <v>7.0</v>
      </c>
      <c r="AV17" s="55">
        <v>14.0</v>
      </c>
      <c r="AW17" s="115">
        <f t="shared" si="23"/>
        <v>135</v>
      </c>
      <c r="AX17" s="116">
        <f t="shared" si="24"/>
        <v>95.07042254</v>
      </c>
      <c r="AY17" s="117">
        <v>5.0</v>
      </c>
      <c r="AZ17" s="117">
        <v>11.0</v>
      </c>
      <c r="BA17" s="118">
        <f t="shared" si="25"/>
        <v>151</v>
      </c>
      <c r="BB17" s="15">
        <f t="shared" si="26"/>
        <v>95.56962025</v>
      </c>
      <c r="BC17" s="117">
        <v>9.0</v>
      </c>
      <c r="BD17" s="117">
        <v>13.0</v>
      </c>
      <c r="BE17" s="119">
        <f t="shared" si="27"/>
        <v>173</v>
      </c>
      <c r="BF17" s="116">
        <f t="shared" si="28"/>
        <v>96.11111111</v>
      </c>
      <c r="BG17" s="120">
        <v>8.0</v>
      </c>
      <c r="BH17" s="120">
        <v>12.0</v>
      </c>
      <c r="BI17" s="115">
        <f t="shared" si="29"/>
        <v>193</v>
      </c>
      <c r="BJ17" s="121">
        <f t="shared" si="30"/>
        <v>94.60784314</v>
      </c>
      <c r="BK17" s="120">
        <v>4.0</v>
      </c>
      <c r="BL17" s="120">
        <v>7.0</v>
      </c>
      <c r="BM17" s="107">
        <f t="shared" si="31"/>
        <v>204</v>
      </c>
      <c r="BN17" s="21">
        <f t="shared" si="32"/>
        <v>91.47982063</v>
      </c>
      <c r="BO17" s="120">
        <v>5.0</v>
      </c>
      <c r="BP17" s="120">
        <v>11.0</v>
      </c>
      <c r="BQ17" s="107">
        <f t="shared" si="33"/>
        <v>220</v>
      </c>
      <c r="BR17" s="21">
        <f t="shared" si="34"/>
        <v>91.28630705</v>
      </c>
      <c r="BS17" s="22">
        <v>7.0</v>
      </c>
      <c r="BT17" s="22">
        <v>5.0</v>
      </c>
      <c r="BU17" s="107">
        <f t="shared" si="35"/>
        <v>232</v>
      </c>
      <c r="BV17" s="21">
        <f t="shared" si="36"/>
        <v>87.54716981</v>
      </c>
      <c r="BW17" s="22">
        <v>4.0</v>
      </c>
      <c r="BX17" s="22">
        <v>7.0</v>
      </c>
      <c r="BY17" s="107">
        <f t="shared" si="37"/>
        <v>243</v>
      </c>
      <c r="BZ17" s="22">
        <f t="shared" si="38"/>
        <v>86.17021277</v>
      </c>
      <c r="CA17" s="22">
        <v>2.0</v>
      </c>
      <c r="CB17" s="22">
        <v>2.0</v>
      </c>
      <c r="CC17" s="107">
        <f t="shared" si="39"/>
        <v>247</v>
      </c>
      <c r="CD17" s="21">
        <f t="shared" si="40"/>
        <v>86.36363636</v>
      </c>
      <c r="CE17" s="122">
        <f t="shared" si="41"/>
        <v>97</v>
      </c>
      <c r="CF17" s="122">
        <f t="shared" si="42"/>
        <v>150</v>
      </c>
    </row>
    <row r="18">
      <c r="A18" s="108">
        <v>13.0</v>
      </c>
      <c r="B18" s="52" t="s">
        <v>51</v>
      </c>
      <c r="C18" s="109">
        <v>5.0</v>
      </c>
      <c r="D18" s="109">
        <v>100.0</v>
      </c>
      <c r="E18" s="109">
        <v>9.0</v>
      </c>
      <c r="F18" s="109">
        <v>100.0</v>
      </c>
      <c r="G18" s="109">
        <v>14.0</v>
      </c>
      <c r="H18" s="110">
        <v>100.0</v>
      </c>
      <c r="I18" s="13">
        <f t="shared" si="1"/>
        <v>14</v>
      </c>
      <c r="J18" s="13">
        <f t="shared" si="2"/>
        <v>100</v>
      </c>
      <c r="K18" s="109">
        <v>8.0</v>
      </c>
      <c r="L18" s="109">
        <v>100.0</v>
      </c>
      <c r="M18" s="109">
        <v>10.0</v>
      </c>
      <c r="N18" s="109">
        <v>100.0</v>
      </c>
      <c r="O18" s="109">
        <v>18.0</v>
      </c>
      <c r="P18" s="110">
        <v>100.0</v>
      </c>
      <c r="Q18" s="13">
        <f t="shared" si="3"/>
        <v>32</v>
      </c>
      <c r="R18" s="13">
        <f t="shared" si="4"/>
        <v>100</v>
      </c>
      <c r="S18" s="111">
        <v>3.0</v>
      </c>
      <c r="T18" s="112">
        <f t="shared" si="5"/>
        <v>1</v>
      </c>
      <c r="U18" s="111">
        <v>2.0</v>
      </c>
      <c r="V18" s="112">
        <f t="shared" si="6"/>
        <v>1</v>
      </c>
      <c r="W18" s="13">
        <f t="shared" si="7"/>
        <v>5</v>
      </c>
      <c r="X18" s="112">
        <f t="shared" si="8"/>
        <v>1</v>
      </c>
      <c r="Y18" s="54">
        <f t="shared" si="9"/>
        <v>37</v>
      </c>
      <c r="Z18" s="54">
        <f t="shared" si="10"/>
        <v>100</v>
      </c>
      <c r="AA18" s="53">
        <v>7.0</v>
      </c>
      <c r="AB18" s="113">
        <f t="shared" si="11"/>
        <v>0.875</v>
      </c>
      <c r="AC18" s="53">
        <v>11.0</v>
      </c>
      <c r="AD18" s="113">
        <f t="shared" si="12"/>
        <v>1</v>
      </c>
      <c r="AE18" s="54">
        <f t="shared" si="13"/>
        <v>18</v>
      </c>
      <c r="AF18" s="113">
        <f t="shared" si="14"/>
        <v>0.9473684211</v>
      </c>
      <c r="AG18" s="114">
        <f t="shared" si="15"/>
        <v>55</v>
      </c>
      <c r="AH18" s="54">
        <f t="shared" si="16"/>
        <v>98.21428571</v>
      </c>
      <c r="AI18" s="111">
        <v>9.0</v>
      </c>
      <c r="AJ18" s="111">
        <v>13.0</v>
      </c>
      <c r="AK18" s="115">
        <f t="shared" si="17"/>
        <v>77</v>
      </c>
      <c r="AL18" s="116">
        <f t="shared" si="18"/>
        <v>96.25</v>
      </c>
      <c r="AM18" s="111">
        <v>9.0</v>
      </c>
      <c r="AN18" s="111">
        <v>12.0</v>
      </c>
      <c r="AO18" s="115">
        <f t="shared" si="19"/>
        <v>98</v>
      </c>
      <c r="AP18" s="116">
        <f t="shared" si="20"/>
        <v>97.02970297</v>
      </c>
      <c r="AQ18" s="55">
        <v>6.0</v>
      </c>
      <c r="AR18" s="55">
        <v>13.0</v>
      </c>
      <c r="AS18" s="115">
        <f t="shared" si="21"/>
        <v>117</v>
      </c>
      <c r="AT18" s="116">
        <f t="shared" si="22"/>
        <v>96.69421488</v>
      </c>
      <c r="AU18" s="55">
        <v>7.0</v>
      </c>
      <c r="AV18" s="55">
        <v>13.0</v>
      </c>
      <c r="AW18" s="115">
        <f t="shared" si="23"/>
        <v>137</v>
      </c>
      <c r="AX18" s="116">
        <f t="shared" si="24"/>
        <v>96.47887324</v>
      </c>
      <c r="AY18" s="117">
        <v>5.0</v>
      </c>
      <c r="AZ18" s="117">
        <v>11.0</v>
      </c>
      <c r="BA18" s="118">
        <f t="shared" si="25"/>
        <v>153</v>
      </c>
      <c r="BB18" s="15">
        <f t="shared" si="26"/>
        <v>96.83544304</v>
      </c>
      <c r="BC18" s="117">
        <v>8.0</v>
      </c>
      <c r="BD18" s="117">
        <v>10.0</v>
      </c>
      <c r="BE18" s="119">
        <f t="shared" si="27"/>
        <v>171</v>
      </c>
      <c r="BF18" s="116">
        <f t="shared" si="28"/>
        <v>95</v>
      </c>
      <c r="BG18" s="120">
        <v>10.0</v>
      </c>
      <c r="BH18" s="120">
        <v>14.0</v>
      </c>
      <c r="BI18" s="115">
        <f t="shared" si="29"/>
        <v>195</v>
      </c>
      <c r="BJ18" s="121">
        <f t="shared" si="30"/>
        <v>95.58823529</v>
      </c>
      <c r="BK18" s="120">
        <v>7.0</v>
      </c>
      <c r="BL18" s="120">
        <v>12.0</v>
      </c>
      <c r="BM18" s="107">
        <f t="shared" si="31"/>
        <v>214</v>
      </c>
      <c r="BN18" s="21">
        <f t="shared" si="32"/>
        <v>95.96412556</v>
      </c>
      <c r="BO18" s="120">
        <v>5.0</v>
      </c>
      <c r="BP18" s="120">
        <v>13.0</v>
      </c>
      <c r="BQ18" s="107">
        <f t="shared" si="33"/>
        <v>232</v>
      </c>
      <c r="BR18" s="21">
        <f t="shared" si="34"/>
        <v>96.26556017</v>
      </c>
      <c r="BS18" s="22">
        <v>10.0</v>
      </c>
      <c r="BT18" s="22">
        <v>9.0</v>
      </c>
      <c r="BU18" s="107">
        <f t="shared" si="35"/>
        <v>251</v>
      </c>
      <c r="BV18" s="21">
        <f t="shared" si="36"/>
        <v>94.71698113</v>
      </c>
      <c r="BW18" s="22">
        <v>6.0</v>
      </c>
      <c r="BX18" s="22">
        <v>9.0</v>
      </c>
      <c r="BY18" s="107">
        <f t="shared" si="37"/>
        <v>266</v>
      </c>
      <c r="BZ18" s="22">
        <f t="shared" si="38"/>
        <v>94.32624113</v>
      </c>
      <c r="CA18" s="22">
        <v>2.0</v>
      </c>
      <c r="CB18" s="22">
        <v>2.0</v>
      </c>
      <c r="CC18" s="107">
        <f t="shared" si="39"/>
        <v>270</v>
      </c>
      <c r="CD18" s="21">
        <f t="shared" si="40"/>
        <v>94.40559441</v>
      </c>
      <c r="CE18" s="122">
        <f t="shared" si="41"/>
        <v>107</v>
      </c>
      <c r="CF18" s="122">
        <f t="shared" si="42"/>
        <v>163</v>
      </c>
    </row>
    <row r="19">
      <c r="A19" s="108">
        <v>14.0</v>
      </c>
      <c r="B19" s="52" t="s">
        <v>52</v>
      </c>
      <c r="C19" s="109">
        <v>5.0</v>
      </c>
      <c r="D19" s="109">
        <v>100.0</v>
      </c>
      <c r="E19" s="109">
        <v>9.0</v>
      </c>
      <c r="F19" s="109">
        <v>100.0</v>
      </c>
      <c r="G19" s="109">
        <v>14.0</v>
      </c>
      <c r="H19" s="110">
        <v>100.0</v>
      </c>
      <c r="I19" s="13">
        <f t="shared" si="1"/>
        <v>14</v>
      </c>
      <c r="J19" s="13">
        <f t="shared" si="2"/>
        <v>100</v>
      </c>
      <c r="K19" s="109">
        <v>8.0</v>
      </c>
      <c r="L19" s="109">
        <v>100.0</v>
      </c>
      <c r="M19" s="109">
        <v>10.0</v>
      </c>
      <c r="N19" s="109">
        <v>100.0</v>
      </c>
      <c r="O19" s="109">
        <v>18.0</v>
      </c>
      <c r="P19" s="110">
        <v>100.0</v>
      </c>
      <c r="Q19" s="13">
        <f t="shared" si="3"/>
        <v>32</v>
      </c>
      <c r="R19" s="13">
        <f t="shared" si="4"/>
        <v>100</v>
      </c>
      <c r="S19" s="111">
        <v>3.0</v>
      </c>
      <c r="T19" s="112">
        <f t="shared" si="5"/>
        <v>1</v>
      </c>
      <c r="U19" s="111">
        <v>2.0</v>
      </c>
      <c r="V19" s="112">
        <f t="shared" si="6"/>
        <v>1</v>
      </c>
      <c r="W19" s="13">
        <f t="shared" si="7"/>
        <v>5</v>
      </c>
      <c r="X19" s="112">
        <f t="shared" si="8"/>
        <v>1</v>
      </c>
      <c r="Y19" s="54">
        <f t="shared" si="9"/>
        <v>37</v>
      </c>
      <c r="Z19" s="54">
        <f t="shared" si="10"/>
        <v>100</v>
      </c>
      <c r="AA19" s="53">
        <v>8.0</v>
      </c>
      <c r="AB19" s="113">
        <f t="shared" si="11"/>
        <v>1</v>
      </c>
      <c r="AC19" s="53">
        <v>11.0</v>
      </c>
      <c r="AD19" s="113">
        <f t="shared" si="12"/>
        <v>1</v>
      </c>
      <c r="AE19" s="54">
        <f t="shared" si="13"/>
        <v>19</v>
      </c>
      <c r="AF19" s="113">
        <f t="shared" si="14"/>
        <v>1</v>
      </c>
      <c r="AG19" s="114">
        <f t="shared" si="15"/>
        <v>56</v>
      </c>
      <c r="AH19" s="54">
        <f t="shared" si="16"/>
        <v>100</v>
      </c>
      <c r="AI19" s="111">
        <v>10.0</v>
      </c>
      <c r="AJ19" s="111">
        <v>14.0</v>
      </c>
      <c r="AK19" s="115">
        <f t="shared" si="17"/>
        <v>80</v>
      </c>
      <c r="AL19" s="116">
        <f t="shared" si="18"/>
        <v>100</v>
      </c>
      <c r="AM19" s="111">
        <v>9.0</v>
      </c>
      <c r="AN19" s="111">
        <v>12.0</v>
      </c>
      <c r="AO19" s="115">
        <f t="shared" si="19"/>
        <v>101</v>
      </c>
      <c r="AP19" s="116">
        <f t="shared" si="20"/>
        <v>100</v>
      </c>
      <c r="AQ19" s="55">
        <v>6.0</v>
      </c>
      <c r="AR19" s="55">
        <v>14.0</v>
      </c>
      <c r="AS19" s="115">
        <f t="shared" si="21"/>
        <v>121</v>
      </c>
      <c r="AT19" s="116">
        <f t="shared" si="22"/>
        <v>100</v>
      </c>
      <c r="AU19" s="55">
        <v>7.0</v>
      </c>
      <c r="AV19" s="55">
        <v>13.0</v>
      </c>
      <c r="AW19" s="115">
        <f t="shared" si="23"/>
        <v>141</v>
      </c>
      <c r="AX19" s="116">
        <f t="shared" si="24"/>
        <v>99.29577465</v>
      </c>
      <c r="AY19" s="117">
        <v>5.0</v>
      </c>
      <c r="AZ19" s="117">
        <v>10.0</v>
      </c>
      <c r="BA19" s="118">
        <f t="shared" si="25"/>
        <v>156</v>
      </c>
      <c r="BB19" s="15">
        <f t="shared" si="26"/>
        <v>98.73417722</v>
      </c>
      <c r="BC19" s="117">
        <v>7.0</v>
      </c>
      <c r="BD19" s="117">
        <v>11.0</v>
      </c>
      <c r="BE19" s="119">
        <f t="shared" si="27"/>
        <v>174</v>
      </c>
      <c r="BF19" s="116">
        <f t="shared" si="28"/>
        <v>96.66666667</v>
      </c>
      <c r="BG19" s="120">
        <v>10.0</v>
      </c>
      <c r="BH19" s="120">
        <v>11.0</v>
      </c>
      <c r="BI19" s="115">
        <f t="shared" si="29"/>
        <v>195</v>
      </c>
      <c r="BJ19" s="121">
        <f t="shared" si="30"/>
        <v>95.58823529</v>
      </c>
      <c r="BK19" s="120">
        <v>6.0</v>
      </c>
      <c r="BL19" s="120">
        <v>9.0</v>
      </c>
      <c r="BM19" s="107">
        <f t="shared" si="31"/>
        <v>210</v>
      </c>
      <c r="BN19" s="21">
        <f t="shared" si="32"/>
        <v>94.17040359</v>
      </c>
      <c r="BO19" s="120">
        <v>3.0</v>
      </c>
      <c r="BP19" s="120">
        <v>11.0</v>
      </c>
      <c r="BQ19" s="107">
        <f t="shared" si="33"/>
        <v>224</v>
      </c>
      <c r="BR19" s="21">
        <f t="shared" si="34"/>
        <v>92.94605809</v>
      </c>
      <c r="BS19" s="22">
        <v>7.0</v>
      </c>
      <c r="BT19" s="22">
        <v>7.0</v>
      </c>
      <c r="BU19" s="107">
        <f t="shared" si="35"/>
        <v>238</v>
      </c>
      <c r="BV19" s="21">
        <f t="shared" si="36"/>
        <v>89.81132075</v>
      </c>
      <c r="BW19" s="22">
        <v>5.0</v>
      </c>
      <c r="BX19" s="22">
        <v>7.0</v>
      </c>
      <c r="BY19" s="107">
        <f t="shared" si="37"/>
        <v>250</v>
      </c>
      <c r="BZ19" s="22">
        <f t="shared" si="38"/>
        <v>88.65248227</v>
      </c>
      <c r="CA19" s="22">
        <v>2.0</v>
      </c>
      <c r="CB19" s="22">
        <v>2.0</v>
      </c>
      <c r="CC19" s="107">
        <f t="shared" si="39"/>
        <v>254</v>
      </c>
      <c r="CD19" s="21">
        <f t="shared" si="40"/>
        <v>88.81118881</v>
      </c>
      <c r="CE19" s="122">
        <f t="shared" si="41"/>
        <v>101</v>
      </c>
      <c r="CF19" s="122">
        <f t="shared" si="42"/>
        <v>153</v>
      </c>
    </row>
    <row r="20">
      <c r="A20" s="108">
        <v>15.0</v>
      </c>
      <c r="B20" s="52" t="s">
        <v>53</v>
      </c>
      <c r="C20" s="109">
        <v>5.0</v>
      </c>
      <c r="D20" s="109">
        <v>100.0</v>
      </c>
      <c r="E20" s="109">
        <v>8.0</v>
      </c>
      <c r="F20" s="109">
        <v>88.9</v>
      </c>
      <c r="G20" s="109">
        <v>13.0</v>
      </c>
      <c r="H20" s="110">
        <v>92.9</v>
      </c>
      <c r="I20" s="13">
        <f t="shared" si="1"/>
        <v>13</v>
      </c>
      <c r="J20" s="13">
        <f t="shared" si="2"/>
        <v>92.85714286</v>
      </c>
      <c r="K20" s="109">
        <v>8.0</v>
      </c>
      <c r="L20" s="109">
        <v>100.0</v>
      </c>
      <c r="M20" s="109">
        <v>10.0</v>
      </c>
      <c r="N20" s="109">
        <v>100.0</v>
      </c>
      <c r="O20" s="109">
        <v>18.0</v>
      </c>
      <c r="P20" s="110">
        <v>100.0</v>
      </c>
      <c r="Q20" s="13">
        <f t="shared" si="3"/>
        <v>31</v>
      </c>
      <c r="R20" s="13">
        <f t="shared" si="4"/>
        <v>96.875</v>
      </c>
      <c r="S20" s="111">
        <v>3.0</v>
      </c>
      <c r="T20" s="112">
        <f t="shared" si="5"/>
        <v>1</v>
      </c>
      <c r="U20" s="111">
        <v>2.0</v>
      </c>
      <c r="V20" s="112">
        <f t="shared" si="6"/>
        <v>1</v>
      </c>
      <c r="W20" s="13">
        <f t="shared" si="7"/>
        <v>5</v>
      </c>
      <c r="X20" s="112">
        <f t="shared" si="8"/>
        <v>1</v>
      </c>
      <c r="Y20" s="54">
        <f t="shared" si="9"/>
        <v>36</v>
      </c>
      <c r="Z20" s="54">
        <f t="shared" si="10"/>
        <v>97.2972973</v>
      </c>
      <c r="AA20" s="53">
        <v>8.0</v>
      </c>
      <c r="AB20" s="113">
        <f t="shared" si="11"/>
        <v>1</v>
      </c>
      <c r="AC20" s="53">
        <v>11.0</v>
      </c>
      <c r="AD20" s="113">
        <f t="shared" si="12"/>
        <v>1</v>
      </c>
      <c r="AE20" s="54">
        <f t="shared" si="13"/>
        <v>19</v>
      </c>
      <c r="AF20" s="113">
        <f t="shared" si="14"/>
        <v>1</v>
      </c>
      <c r="AG20" s="114">
        <f t="shared" si="15"/>
        <v>55</v>
      </c>
      <c r="AH20" s="54">
        <f t="shared" si="16"/>
        <v>98.21428571</v>
      </c>
      <c r="AI20" s="111">
        <v>8.0</v>
      </c>
      <c r="AJ20" s="111">
        <v>12.0</v>
      </c>
      <c r="AK20" s="115">
        <f t="shared" si="17"/>
        <v>75</v>
      </c>
      <c r="AL20" s="116">
        <f t="shared" si="18"/>
        <v>93.75</v>
      </c>
      <c r="AM20" s="111">
        <v>8.0</v>
      </c>
      <c r="AN20" s="111">
        <v>9.0</v>
      </c>
      <c r="AO20" s="115">
        <f t="shared" si="19"/>
        <v>92</v>
      </c>
      <c r="AP20" s="116">
        <f t="shared" si="20"/>
        <v>91.08910891</v>
      </c>
      <c r="AQ20" s="55">
        <v>6.0</v>
      </c>
      <c r="AR20" s="55">
        <v>13.0</v>
      </c>
      <c r="AS20" s="115">
        <f t="shared" si="21"/>
        <v>111</v>
      </c>
      <c r="AT20" s="116">
        <f t="shared" si="22"/>
        <v>91.73553719</v>
      </c>
      <c r="AU20" s="55">
        <v>7.0</v>
      </c>
      <c r="AV20" s="55">
        <v>14.0</v>
      </c>
      <c r="AW20" s="115">
        <f t="shared" si="23"/>
        <v>132</v>
      </c>
      <c r="AX20" s="116">
        <f t="shared" si="24"/>
        <v>92.95774648</v>
      </c>
      <c r="AY20" s="117">
        <v>4.0</v>
      </c>
      <c r="AZ20" s="117">
        <v>10.0</v>
      </c>
      <c r="BA20" s="118">
        <f t="shared" si="25"/>
        <v>146</v>
      </c>
      <c r="BB20" s="15">
        <f t="shared" si="26"/>
        <v>92.40506329</v>
      </c>
      <c r="BC20" s="117">
        <v>8.0</v>
      </c>
      <c r="BD20" s="117">
        <v>13.0</v>
      </c>
      <c r="BE20" s="119">
        <f t="shared" si="27"/>
        <v>167</v>
      </c>
      <c r="BF20" s="116">
        <f t="shared" si="28"/>
        <v>92.77777778</v>
      </c>
      <c r="BG20" s="120">
        <v>8.0</v>
      </c>
      <c r="BH20" s="120">
        <v>13.0</v>
      </c>
      <c r="BI20" s="115">
        <f t="shared" si="29"/>
        <v>188</v>
      </c>
      <c r="BJ20" s="121">
        <f t="shared" si="30"/>
        <v>92.15686275</v>
      </c>
      <c r="BK20" s="120">
        <v>6.0</v>
      </c>
      <c r="BL20" s="120">
        <v>10.0</v>
      </c>
      <c r="BM20" s="107">
        <f t="shared" si="31"/>
        <v>204</v>
      </c>
      <c r="BN20" s="21">
        <f t="shared" si="32"/>
        <v>91.47982063</v>
      </c>
      <c r="BO20" s="120">
        <v>5.0</v>
      </c>
      <c r="BP20" s="120">
        <v>9.0</v>
      </c>
      <c r="BQ20" s="107">
        <f t="shared" si="33"/>
        <v>218</v>
      </c>
      <c r="BR20" s="21">
        <f t="shared" si="34"/>
        <v>90.45643154</v>
      </c>
      <c r="BS20" s="22">
        <v>8.0</v>
      </c>
      <c r="BT20" s="22">
        <v>8.0</v>
      </c>
      <c r="BU20" s="107">
        <f t="shared" si="35"/>
        <v>234</v>
      </c>
      <c r="BV20" s="21">
        <f t="shared" si="36"/>
        <v>88.30188679</v>
      </c>
      <c r="BW20" s="22">
        <v>4.0</v>
      </c>
      <c r="BX20" s="22">
        <v>6.0</v>
      </c>
      <c r="BY20" s="107">
        <f t="shared" si="37"/>
        <v>244</v>
      </c>
      <c r="BZ20" s="22">
        <f t="shared" si="38"/>
        <v>86.5248227</v>
      </c>
      <c r="CA20" s="22">
        <v>1.0</v>
      </c>
      <c r="CB20" s="22">
        <v>1.0</v>
      </c>
      <c r="CC20" s="107">
        <f t="shared" si="39"/>
        <v>246</v>
      </c>
      <c r="CD20" s="21">
        <f t="shared" si="40"/>
        <v>86.01398601</v>
      </c>
      <c r="CE20" s="122">
        <f t="shared" si="41"/>
        <v>97</v>
      </c>
      <c r="CF20" s="122">
        <f t="shared" si="42"/>
        <v>149</v>
      </c>
    </row>
    <row r="21">
      <c r="A21" s="108">
        <v>16.0</v>
      </c>
      <c r="B21" s="52" t="s">
        <v>54</v>
      </c>
      <c r="C21" s="109">
        <v>5.0</v>
      </c>
      <c r="D21" s="109">
        <v>100.0</v>
      </c>
      <c r="E21" s="109">
        <v>7.0</v>
      </c>
      <c r="F21" s="109">
        <v>77.8</v>
      </c>
      <c r="G21" s="109">
        <v>12.0</v>
      </c>
      <c r="H21" s="110">
        <v>85.7</v>
      </c>
      <c r="I21" s="13">
        <f t="shared" si="1"/>
        <v>12</v>
      </c>
      <c r="J21" s="13">
        <f t="shared" si="2"/>
        <v>85.71428571</v>
      </c>
      <c r="K21" s="109">
        <v>7.0</v>
      </c>
      <c r="L21" s="109">
        <v>87.5</v>
      </c>
      <c r="M21" s="109">
        <v>9.0</v>
      </c>
      <c r="N21" s="109">
        <v>90.0</v>
      </c>
      <c r="O21" s="109">
        <v>16.0</v>
      </c>
      <c r="P21" s="110">
        <v>88.9</v>
      </c>
      <c r="Q21" s="13">
        <f t="shared" si="3"/>
        <v>28</v>
      </c>
      <c r="R21" s="13">
        <f t="shared" si="4"/>
        <v>87.5</v>
      </c>
      <c r="S21" s="111">
        <v>3.0</v>
      </c>
      <c r="T21" s="112">
        <f t="shared" si="5"/>
        <v>1</v>
      </c>
      <c r="U21" s="111">
        <v>2.0</v>
      </c>
      <c r="V21" s="112">
        <f t="shared" si="6"/>
        <v>1</v>
      </c>
      <c r="W21" s="13">
        <f t="shared" si="7"/>
        <v>5</v>
      </c>
      <c r="X21" s="112">
        <f t="shared" si="8"/>
        <v>1</v>
      </c>
      <c r="Y21" s="54">
        <f t="shared" si="9"/>
        <v>33</v>
      </c>
      <c r="Z21" s="54">
        <f t="shared" si="10"/>
        <v>89.18918919</v>
      </c>
      <c r="AA21" s="53">
        <v>8.0</v>
      </c>
      <c r="AB21" s="113">
        <f t="shared" si="11"/>
        <v>1</v>
      </c>
      <c r="AC21" s="53">
        <v>11.0</v>
      </c>
      <c r="AD21" s="113">
        <f t="shared" si="12"/>
        <v>1</v>
      </c>
      <c r="AE21" s="54">
        <f t="shared" si="13"/>
        <v>19</v>
      </c>
      <c r="AF21" s="113">
        <f t="shared" si="14"/>
        <v>1</v>
      </c>
      <c r="AG21" s="114">
        <f t="shared" si="15"/>
        <v>52</v>
      </c>
      <c r="AH21" s="54">
        <f t="shared" si="16"/>
        <v>92.85714286</v>
      </c>
      <c r="AI21" s="111">
        <v>10.0</v>
      </c>
      <c r="AJ21" s="111">
        <v>14.0</v>
      </c>
      <c r="AK21" s="115">
        <f t="shared" si="17"/>
        <v>76</v>
      </c>
      <c r="AL21" s="116">
        <f t="shared" si="18"/>
        <v>95</v>
      </c>
      <c r="AM21" s="111">
        <v>8.0</v>
      </c>
      <c r="AN21" s="111">
        <v>9.0</v>
      </c>
      <c r="AO21" s="115">
        <f t="shared" si="19"/>
        <v>93</v>
      </c>
      <c r="AP21" s="116">
        <f t="shared" si="20"/>
        <v>92.07920792</v>
      </c>
      <c r="AQ21" s="55">
        <v>6.0</v>
      </c>
      <c r="AR21" s="55">
        <v>13.0</v>
      </c>
      <c r="AS21" s="115">
        <f t="shared" si="21"/>
        <v>112</v>
      </c>
      <c r="AT21" s="116">
        <f t="shared" si="22"/>
        <v>92.56198347</v>
      </c>
      <c r="AU21" s="55">
        <v>6.0</v>
      </c>
      <c r="AV21" s="55">
        <v>12.0</v>
      </c>
      <c r="AW21" s="115">
        <f t="shared" si="23"/>
        <v>130</v>
      </c>
      <c r="AX21" s="116">
        <f t="shared" si="24"/>
        <v>91.54929577</v>
      </c>
      <c r="AY21" s="117">
        <v>4.0</v>
      </c>
      <c r="AZ21" s="117">
        <v>10.0</v>
      </c>
      <c r="BA21" s="118">
        <f t="shared" si="25"/>
        <v>144</v>
      </c>
      <c r="BB21" s="15">
        <f t="shared" si="26"/>
        <v>91.13924051</v>
      </c>
      <c r="BC21" s="117">
        <v>8.0</v>
      </c>
      <c r="BD21" s="117">
        <v>11.0</v>
      </c>
      <c r="BE21" s="119">
        <f t="shared" si="27"/>
        <v>163</v>
      </c>
      <c r="BF21" s="116">
        <f t="shared" si="28"/>
        <v>90.55555556</v>
      </c>
      <c r="BG21" s="120">
        <v>6.0</v>
      </c>
      <c r="BH21" s="120">
        <v>10.0</v>
      </c>
      <c r="BI21" s="115">
        <f t="shared" si="29"/>
        <v>179</v>
      </c>
      <c r="BJ21" s="121">
        <f t="shared" si="30"/>
        <v>87.74509804</v>
      </c>
      <c r="BK21" s="120">
        <v>6.0</v>
      </c>
      <c r="BL21" s="120">
        <v>10.0</v>
      </c>
      <c r="BM21" s="107">
        <f t="shared" si="31"/>
        <v>195</v>
      </c>
      <c r="BN21" s="21">
        <f t="shared" si="32"/>
        <v>87.44394619</v>
      </c>
      <c r="BO21" s="120">
        <v>5.0</v>
      </c>
      <c r="BP21" s="120">
        <v>10.0</v>
      </c>
      <c r="BQ21" s="107">
        <f t="shared" si="33"/>
        <v>210</v>
      </c>
      <c r="BR21" s="21">
        <f t="shared" si="34"/>
        <v>87.13692946</v>
      </c>
      <c r="BS21" s="22">
        <v>11.0</v>
      </c>
      <c r="BT21" s="22">
        <v>12.0</v>
      </c>
      <c r="BU21" s="107">
        <f t="shared" si="35"/>
        <v>233</v>
      </c>
      <c r="BV21" s="21">
        <f t="shared" si="36"/>
        <v>87.9245283</v>
      </c>
      <c r="BW21" s="22">
        <v>5.0</v>
      </c>
      <c r="BX21" s="22">
        <v>8.0</v>
      </c>
      <c r="BY21" s="107">
        <f t="shared" si="37"/>
        <v>246</v>
      </c>
      <c r="BZ21" s="22">
        <f t="shared" si="38"/>
        <v>87.23404255</v>
      </c>
      <c r="CA21" s="22">
        <v>2.0</v>
      </c>
      <c r="CB21" s="22">
        <v>2.0</v>
      </c>
      <c r="CC21" s="107">
        <f t="shared" si="39"/>
        <v>250</v>
      </c>
      <c r="CD21" s="21">
        <f t="shared" si="40"/>
        <v>87.41258741</v>
      </c>
      <c r="CE21" s="122">
        <f t="shared" si="41"/>
        <v>100</v>
      </c>
      <c r="CF21" s="122">
        <f t="shared" si="42"/>
        <v>150</v>
      </c>
    </row>
    <row r="22">
      <c r="A22" s="108">
        <v>17.0</v>
      </c>
      <c r="B22" s="52" t="s">
        <v>55</v>
      </c>
      <c r="C22" s="109">
        <v>5.0</v>
      </c>
      <c r="D22" s="109">
        <v>100.0</v>
      </c>
      <c r="E22" s="109">
        <v>9.0</v>
      </c>
      <c r="F22" s="109">
        <v>100.0</v>
      </c>
      <c r="G22" s="109">
        <v>14.0</v>
      </c>
      <c r="H22" s="110">
        <v>100.0</v>
      </c>
      <c r="I22" s="13">
        <f t="shared" si="1"/>
        <v>14</v>
      </c>
      <c r="J22" s="13">
        <f t="shared" si="2"/>
        <v>100</v>
      </c>
      <c r="K22" s="109">
        <v>6.0</v>
      </c>
      <c r="L22" s="109">
        <v>75.0</v>
      </c>
      <c r="M22" s="109">
        <v>7.0</v>
      </c>
      <c r="N22" s="109">
        <v>70.0</v>
      </c>
      <c r="O22" s="109">
        <v>13.0</v>
      </c>
      <c r="P22" s="123">
        <v>72.2</v>
      </c>
      <c r="Q22" s="13">
        <f t="shared" si="3"/>
        <v>27</v>
      </c>
      <c r="R22" s="13">
        <f t="shared" si="4"/>
        <v>84.375</v>
      </c>
      <c r="S22" s="111">
        <v>3.0</v>
      </c>
      <c r="T22" s="112">
        <f t="shared" si="5"/>
        <v>1</v>
      </c>
      <c r="U22" s="111">
        <v>2.0</v>
      </c>
      <c r="V22" s="112">
        <f t="shared" si="6"/>
        <v>1</v>
      </c>
      <c r="W22" s="13">
        <f t="shared" si="7"/>
        <v>5</v>
      </c>
      <c r="X22" s="112">
        <f t="shared" si="8"/>
        <v>1</v>
      </c>
      <c r="Y22" s="54">
        <f t="shared" si="9"/>
        <v>32</v>
      </c>
      <c r="Z22" s="54">
        <f t="shared" si="10"/>
        <v>86.48648649</v>
      </c>
      <c r="AA22" s="53">
        <v>7.0</v>
      </c>
      <c r="AB22" s="113">
        <f t="shared" si="11"/>
        <v>0.875</v>
      </c>
      <c r="AC22" s="53">
        <v>10.0</v>
      </c>
      <c r="AD22" s="113">
        <f t="shared" si="12"/>
        <v>0.9090909091</v>
      </c>
      <c r="AE22" s="54">
        <f t="shared" si="13"/>
        <v>17</v>
      </c>
      <c r="AF22" s="113">
        <f t="shared" si="14"/>
        <v>0.8947368421</v>
      </c>
      <c r="AG22" s="114">
        <f t="shared" si="15"/>
        <v>49</v>
      </c>
      <c r="AH22" s="54">
        <f t="shared" si="16"/>
        <v>87.5</v>
      </c>
      <c r="AI22" s="111">
        <v>9.0</v>
      </c>
      <c r="AJ22" s="111">
        <v>14.0</v>
      </c>
      <c r="AK22" s="115">
        <f t="shared" si="17"/>
        <v>72</v>
      </c>
      <c r="AL22" s="116">
        <f t="shared" si="18"/>
        <v>90</v>
      </c>
      <c r="AM22" s="111">
        <v>9.0</v>
      </c>
      <c r="AN22" s="111">
        <v>11.0</v>
      </c>
      <c r="AO22" s="115">
        <f t="shared" si="19"/>
        <v>92</v>
      </c>
      <c r="AP22" s="116">
        <f t="shared" si="20"/>
        <v>91.08910891</v>
      </c>
      <c r="AQ22" s="55">
        <v>6.0</v>
      </c>
      <c r="AR22" s="55">
        <v>12.0</v>
      </c>
      <c r="AS22" s="115">
        <f t="shared" si="21"/>
        <v>110</v>
      </c>
      <c r="AT22" s="116">
        <f t="shared" si="22"/>
        <v>90.90909091</v>
      </c>
      <c r="AU22" s="55">
        <v>7.0</v>
      </c>
      <c r="AV22" s="55">
        <v>13.0</v>
      </c>
      <c r="AW22" s="115">
        <f t="shared" si="23"/>
        <v>130</v>
      </c>
      <c r="AX22" s="116">
        <f t="shared" si="24"/>
        <v>91.54929577</v>
      </c>
      <c r="AY22" s="117">
        <v>4.0</v>
      </c>
      <c r="AZ22" s="117">
        <v>9.0</v>
      </c>
      <c r="BA22" s="118">
        <f t="shared" si="25"/>
        <v>143</v>
      </c>
      <c r="BB22" s="15">
        <f t="shared" si="26"/>
        <v>90.50632911</v>
      </c>
      <c r="BC22" s="117">
        <v>9.0</v>
      </c>
      <c r="BD22" s="117">
        <v>12.0</v>
      </c>
      <c r="BE22" s="119">
        <f t="shared" si="27"/>
        <v>164</v>
      </c>
      <c r="BF22" s="116">
        <f t="shared" si="28"/>
        <v>91.11111111</v>
      </c>
      <c r="BG22" s="120">
        <v>9.0</v>
      </c>
      <c r="BH22" s="120">
        <v>12.0</v>
      </c>
      <c r="BI22" s="115">
        <f t="shared" si="29"/>
        <v>185</v>
      </c>
      <c r="BJ22" s="121">
        <f t="shared" si="30"/>
        <v>90.68627451</v>
      </c>
      <c r="BK22" s="120">
        <v>7.0</v>
      </c>
      <c r="BL22" s="120">
        <v>12.0</v>
      </c>
      <c r="BM22" s="107">
        <f t="shared" si="31"/>
        <v>204</v>
      </c>
      <c r="BN22" s="21">
        <f t="shared" si="32"/>
        <v>91.47982063</v>
      </c>
      <c r="BO22" s="120">
        <v>3.0</v>
      </c>
      <c r="BP22" s="120">
        <v>12.0</v>
      </c>
      <c r="BQ22" s="107">
        <f t="shared" si="33"/>
        <v>219</v>
      </c>
      <c r="BR22" s="21">
        <f t="shared" si="34"/>
        <v>90.87136929</v>
      </c>
      <c r="BS22" s="22">
        <v>7.0</v>
      </c>
      <c r="BT22" s="22">
        <v>7.0</v>
      </c>
      <c r="BU22" s="107">
        <f t="shared" si="35"/>
        <v>233</v>
      </c>
      <c r="BV22" s="21">
        <f t="shared" si="36"/>
        <v>87.9245283</v>
      </c>
      <c r="BW22" s="22">
        <v>5.0</v>
      </c>
      <c r="BX22" s="22">
        <v>6.0</v>
      </c>
      <c r="BY22" s="107">
        <f t="shared" si="37"/>
        <v>244</v>
      </c>
      <c r="BZ22" s="22">
        <f t="shared" si="38"/>
        <v>86.5248227</v>
      </c>
      <c r="CA22" s="22">
        <v>2.0</v>
      </c>
      <c r="CB22" s="22">
        <v>2.0</v>
      </c>
      <c r="CC22" s="107">
        <f t="shared" si="39"/>
        <v>248</v>
      </c>
      <c r="CD22" s="21">
        <f t="shared" si="40"/>
        <v>86.71328671</v>
      </c>
      <c r="CE22" s="122">
        <f t="shared" si="41"/>
        <v>98</v>
      </c>
      <c r="CF22" s="122">
        <f t="shared" si="42"/>
        <v>150</v>
      </c>
    </row>
    <row r="23">
      <c r="A23" s="108">
        <v>18.0</v>
      </c>
      <c r="B23" s="52" t="s">
        <v>56</v>
      </c>
      <c r="C23" s="109">
        <v>5.0</v>
      </c>
      <c r="D23" s="109">
        <v>100.0</v>
      </c>
      <c r="E23" s="109">
        <v>8.0</v>
      </c>
      <c r="F23" s="109">
        <v>88.9</v>
      </c>
      <c r="G23" s="109">
        <v>13.0</v>
      </c>
      <c r="H23" s="110">
        <v>92.9</v>
      </c>
      <c r="I23" s="13">
        <f t="shared" si="1"/>
        <v>13</v>
      </c>
      <c r="J23" s="13">
        <f t="shared" si="2"/>
        <v>92.85714286</v>
      </c>
      <c r="K23" s="109">
        <v>7.0</v>
      </c>
      <c r="L23" s="109">
        <v>87.5</v>
      </c>
      <c r="M23" s="109">
        <v>9.0</v>
      </c>
      <c r="N23" s="109">
        <v>90.0</v>
      </c>
      <c r="O23" s="109">
        <v>18.0</v>
      </c>
      <c r="P23" s="110">
        <v>100.0</v>
      </c>
      <c r="Q23" s="13">
        <f t="shared" si="3"/>
        <v>29</v>
      </c>
      <c r="R23" s="13">
        <f t="shared" si="4"/>
        <v>90.625</v>
      </c>
      <c r="S23" s="111">
        <v>3.0</v>
      </c>
      <c r="T23" s="112">
        <f t="shared" si="5"/>
        <v>1</v>
      </c>
      <c r="U23" s="111">
        <v>2.0</v>
      </c>
      <c r="V23" s="112">
        <f t="shared" si="6"/>
        <v>1</v>
      </c>
      <c r="W23" s="13">
        <f t="shared" si="7"/>
        <v>5</v>
      </c>
      <c r="X23" s="112">
        <f t="shared" si="8"/>
        <v>1</v>
      </c>
      <c r="Y23" s="54">
        <f t="shared" si="9"/>
        <v>34</v>
      </c>
      <c r="Z23" s="54">
        <f t="shared" si="10"/>
        <v>91.89189189</v>
      </c>
      <c r="AA23" s="53">
        <v>8.0</v>
      </c>
      <c r="AB23" s="113">
        <f t="shared" si="11"/>
        <v>1</v>
      </c>
      <c r="AC23" s="53">
        <v>11.0</v>
      </c>
      <c r="AD23" s="113">
        <f t="shared" si="12"/>
        <v>1</v>
      </c>
      <c r="AE23" s="54">
        <f t="shared" si="13"/>
        <v>19</v>
      </c>
      <c r="AF23" s="113">
        <f t="shared" si="14"/>
        <v>1</v>
      </c>
      <c r="AG23" s="114">
        <f t="shared" si="15"/>
        <v>55</v>
      </c>
      <c r="AH23" s="54">
        <f t="shared" si="16"/>
        <v>98.21428571</v>
      </c>
      <c r="AI23" s="111">
        <v>8.0</v>
      </c>
      <c r="AJ23" s="111">
        <v>13.0</v>
      </c>
      <c r="AK23" s="115">
        <f t="shared" si="17"/>
        <v>76</v>
      </c>
      <c r="AL23" s="116">
        <f t="shared" si="18"/>
        <v>95</v>
      </c>
      <c r="AM23" s="111">
        <v>9.0</v>
      </c>
      <c r="AN23" s="111">
        <v>12.0</v>
      </c>
      <c r="AO23" s="115">
        <f t="shared" si="19"/>
        <v>97</v>
      </c>
      <c r="AP23" s="116">
        <f t="shared" si="20"/>
        <v>96.03960396</v>
      </c>
      <c r="AQ23" s="55">
        <v>6.0</v>
      </c>
      <c r="AR23" s="55">
        <v>14.0</v>
      </c>
      <c r="AS23" s="115">
        <f t="shared" si="21"/>
        <v>117</v>
      </c>
      <c r="AT23" s="116">
        <f t="shared" si="22"/>
        <v>96.69421488</v>
      </c>
      <c r="AU23" s="55">
        <v>6.0</v>
      </c>
      <c r="AV23" s="55">
        <v>12.0</v>
      </c>
      <c r="AW23" s="115">
        <f t="shared" si="23"/>
        <v>135</v>
      </c>
      <c r="AX23" s="116">
        <f t="shared" si="24"/>
        <v>95.07042254</v>
      </c>
      <c r="AY23" s="117">
        <v>5.0</v>
      </c>
      <c r="AZ23" s="117">
        <v>10.0</v>
      </c>
      <c r="BA23" s="118">
        <f t="shared" si="25"/>
        <v>150</v>
      </c>
      <c r="BB23" s="15">
        <f t="shared" si="26"/>
        <v>94.93670886</v>
      </c>
      <c r="BC23" s="117">
        <v>9.0</v>
      </c>
      <c r="BD23" s="117">
        <v>13.0</v>
      </c>
      <c r="BE23" s="119">
        <f t="shared" si="27"/>
        <v>172</v>
      </c>
      <c r="BF23" s="116">
        <f t="shared" si="28"/>
        <v>95.55555556</v>
      </c>
      <c r="BG23" s="120">
        <v>9.0</v>
      </c>
      <c r="BH23" s="120">
        <v>12.0</v>
      </c>
      <c r="BI23" s="115">
        <f t="shared" si="29"/>
        <v>193</v>
      </c>
      <c r="BJ23" s="121">
        <f t="shared" si="30"/>
        <v>94.60784314</v>
      </c>
      <c r="BK23" s="120">
        <v>6.0</v>
      </c>
      <c r="BL23" s="120">
        <v>11.0</v>
      </c>
      <c r="BM23" s="107">
        <f t="shared" si="31"/>
        <v>210</v>
      </c>
      <c r="BN23" s="21">
        <f t="shared" si="32"/>
        <v>94.17040359</v>
      </c>
      <c r="BO23" s="120">
        <v>5.0</v>
      </c>
      <c r="BP23" s="120">
        <v>13.0</v>
      </c>
      <c r="BQ23" s="107">
        <f t="shared" si="33"/>
        <v>228</v>
      </c>
      <c r="BR23" s="21">
        <f t="shared" si="34"/>
        <v>94.60580913</v>
      </c>
      <c r="BS23" s="22">
        <v>11.0</v>
      </c>
      <c r="BT23" s="22">
        <v>10.0</v>
      </c>
      <c r="BU23" s="107">
        <f t="shared" si="35"/>
        <v>249</v>
      </c>
      <c r="BV23" s="21">
        <f t="shared" si="36"/>
        <v>93.96226415</v>
      </c>
      <c r="BW23" s="22">
        <v>4.0</v>
      </c>
      <c r="BX23" s="22">
        <v>5.0</v>
      </c>
      <c r="BY23" s="107">
        <f t="shared" si="37"/>
        <v>258</v>
      </c>
      <c r="BZ23" s="22">
        <f t="shared" si="38"/>
        <v>91.4893617</v>
      </c>
      <c r="CA23" s="22">
        <v>2.0</v>
      </c>
      <c r="CB23" s="22">
        <v>2.0</v>
      </c>
      <c r="CC23" s="107">
        <f t="shared" si="39"/>
        <v>262</v>
      </c>
      <c r="CD23" s="21">
        <f t="shared" si="40"/>
        <v>91.60839161</v>
      </c>
      <c r="CE23" s="122">
        <f t="shared" si="41"/>
        <v>103</v>
      </c>
      <c r="CF23" s="122">
        <f t="shared" si="42"/>
        <v>157</v>
      </c>
    </row>
    <row r="24">
      <c r="A24" s="108">
        <v>19.0</v>
      </c>
      <c r="B24" s="52" t="s">
        <v>57</v>
      </c>
      <c r="C24" s="109">
        <v>5.0</v>
      </c>
      <c r="D24" s="109">
        <v>100.0</v>
      </c>
      <c r="E24" s="109">
        <v>9.0</v>
      </c>
      <c r="F24" s="109">
        <v>100.0</v>
      </c>
      <c r="G24" s="109">
        <v>14.0</v>
      </c>
      <c r="H24" s="110">
        <v>100.0</v>
      </c>
      <c r="I24" s="13">
        <f t="shared" si="1"/>
        <v>14</v>
      </c>
      <c r="J24" s="13">
        <f t="shared" si="2"/>
        <v>100</v>
      </c>
      <c r="K24" s="109">
        <v>7.0</v>
      </c>
      <c r="L24" s="109">
        <v>87.5</v>
      </c>
      <c r="M24" s="109">
        <v>9.0</v>
      </c>
      <c r="N24" s="109">
        <v>90.0</v>
      </c>
      <c r="O24" s="109">
        <v>16.0</v>
      </c>
      <c r="P24" s="110">
        <v>88.9</v>
      </c>
      <c r="Q24" s="13">
        <f t="shared" si="3"/>
        <v>30</v>
      </c>
      <c r="R24" s="13">
        <f t="shared" si="4"/>
        <v>93.75</v>
      </c>
      <c r="S24" s="111">
        <v>3.0</v>
      </c>
      <c r="T24" s="112">
        <f t="shared" si="5"/>
        <v>1</v>
      </c>
      <c r="U24" s="111">
        <v>2.0</v>
      </c>
      <c r="V24" s="112">
        <f t="shared" si="6"/>
        <v>1</v>
      </c>
      <c r="W24" s="13">
        <f t="shared" si="7"/>
        <v>5</v>
      </c>
      <c r="X24" s="112">
        <f t="shared" si="8"/>
        <v>1</v>
      </c>
      <c r="Y24" s="54">
        <f t="shared" si="9"/>
        <v>35</v>
      </c>
      <c r="Z24" s="54">
        <f t="shared" si="10"/>
        <v>94.59459459</v>
      </c>
      <c r="AA24" s="53">
        <v>8.0</v>
      </c>
      <c r="AB24" s="113">
        <f t="shared" si="11"/>
        <v>1</v>
      </c>
      <c r="AC24" s="53">
        <v>10.0</v>
      </c>
      <c r="AD24" s="113">
        <f t="shared" si="12"/>
        <v>0.9090909091</v>
      </c>
      <c r="AE24" s="54">
        <f t="shared" si="13"/>
        <v>18</v>
      </c>
      <c r="AF24" s="113">
        <f t="shared" si="14"/>
        <v>0.9473684211</v>
      </c>
      <c r="AG24" s="114">
        <f t="shared" si="15"/>
        <v>53</v>
      </c>
      <c r="AH24" s="54">
        <f t="shared" si="16"/>
        <v>94.64285714</v>
      </c>
      <c r="AI24" s="111">
        <v>8.0</v>
      </c>
      <c r="AJ24" s="111">
        <v>13.0</v>
      </c>
      <c r="AK24" s="115">
        <f t="shared" si="17"/>
        <v>74</v>
      </c>
      <c r="AL24" s="116">
        <f t="shared" si="18"/>
        <v>92.5</v>
      </c>
      <c r="AM24" s="111">
        <v>9.0</v>
      </c>
      <c r="AN24" s="111">
        <v>12.0</v>
      </c>
      <c r="AO24" s="115">
        <f t="shared" si="19"/>
        <v>95</v>
      </c>
      <c r="AP24" s="116">
        <f t="shared" si="20"/>
        <v>94.05940594</v>
      </c>
      <c r="AQ24" s="55">
        <v>5.0</v>
      </c>
      <c r="AR24" s="55">
        <v>14.0</v>
      </c>
      <c r="AS24" s="115">
        <f t="shared" si="21"/>
        <v>114</v>
      </c>
      <c r="AT24" s="116">
        <f t="shared" si="22"/>
        <v>94.21487603</v>
      </c>
      <c r="AU24" s="55">
        <v>7.0</v>
      </c>
      <c r="AV24" s="55">
        <v>12.0</v>
      </c>
      <c r="AW24" s="115">
        <f t="shared" si="23"/>
        <v>133</v>
      </c>
      <c r="AX24" s="116">
        <f t="shared" si="24"/>
        <v>93.66197183</v>
      </c>
      <c r="AY24" s="117">
        <v>5.0</v>
      </c>
      <c r="AZ24" s="117">
        <v>9.0</v>
      </c>
      <c r="BA24" s="118">
        <f t="shared" si="25"/>
        <v>147</v>
      </c>
      <c r="BB24" s="15">
        <f t="shared" si="26"/>
        <v>93.03797468</v>
      </c>
      <c r="BC24" s="117">
        <v>5.0</v>
      </c>
      <c r="BD24" s="117">
        <v>10.0</v>
      </c>
      <c r="BE24" s="119">
        <f t="shared" si="27"/>
        <v>162</v>
      </c>
      <c r="BF24" s="116">
        <f t="shared" si="28"/>
        <v>90</v>
      </c>
      <c r="BG24" s="120">
        <v>10.0</v>
      </c>
      <c r="BH24" s="120">
        <v>14.0</v>
      </c>
      <c r="BI24" s="115">
        <f t="shared" si="29"/>
        <v>186</v>
      </c>
      <c r="BJ24" s="121">
        <f t="shared" si="30"/>
        <v>91.17647059</v>
      </c>
      <c r="BK24" s="120">
        <v>6.0</v>
      </c>
      <c r="BL24" s="120">
        <v>10.0</v>
      </c>
      <c r="BM24" s="107">
        <f t="shared" si="31"/>
        <v>202</v>
      </c>
      <c r="BN24" s="21">
        <f t="shared" si="32"/>
        <v>90.58295964</v>
      </c>
      <c r="BO24" s="120">
        <v>4.0</v>
      </c>
      <c r="BP24" s="120">
        <v>11.0</v>
      </c>
      <c r="BQ24" s="107">
        <f t="shared" si="33"/>
        <v>217</v>
      </c>
      <c r="BR24" s="21">
        <f t="shared" si="34"/>
        <v>90.04149378</v>
      </c>
      <c r="BS24" s="22">
        <v>10.0</v>
      </c>
      <c r="BT24" s="22">
        <v>10.0</v>
      </c>
      <c r="BU24" s="107">
        <f t="shared" si="35"/>
        <v>237</v>
      </c>
      <c r="BV24" s="21">
        <f t="shared" si="36"/>
        <v>89.43396226</v>
      </c>
      <c r="BW24" s="22">
        <v>4.0</v>
      </c>
      <c r="BX24" s="22">
        <v>7.0</v>
      </c>
      <c r="BY24" s="107">
        <f t="shared" si="37"/>
        <v>248</v>
      </c>
      <c r="BZ24" s="22">
        <f t="shared" si="38"/>
        <v>87.94326241</v>
      </c>
      <c r="CA24" s="22">
        <v>2.0</v>
      </c>
      <c r="CB24" s="22">
        <v>2.0</v>
      </c>
      <c r="CC24" s="107">
        <f t="shared" si="39"/>
        <v>252</v>
      </c>
      <c r="CD24" s="21">
        <f t="shared" si="40"/>
        <v>88.11188811</v>
      </c>
      <c r="CE24" s="122">
        <f t="shared" si="41"/>
        <v>98</v>
      </c>
      <c r="CF24" s="122">
        <f t="shared" si="42"/>
        <v>154</v>
      </c>
    </row>
    <row r="25">
      <c r="A25" s="108">
        <v>20.0</v>
      </c>
      <c r="B25" s="52" t="s">
        <v>59</v>
      </c>
      <c r="C25" s="109">
        <v>5.0</v>
      </c>
      <c r="D25" s="109">
        <v>100.0</v>
      </c>
      <c r="E25" s="109">
        <v>9.0</v>
      </c>
      <c r="F25" s="109">
        <v>100.0</v>
      </c>
      <c r="G25" s="109">
        <v>14.0</v>
      </c>
      <c r="H25" s="110">
        <v>100.0</v>
      </c>
      <c r="I25" s="13">
        <f t="shared" si="1"/>
        <v>14</v>
      </c>
      <c r="J25" s="13">
        <f t="shared" si="2"/>
        <v>100</v>
      </c>
      <c r="K25" s="109">
        <v>6.0</v>
      </c>
      <c r="L25" s="109">
        <v>75.0</v>
      </c>
      <c r="M25" s="109">
        <v>8.0</v>
      </c>
      <c r="N25" s="109">
        <v>80.0</v>
      </c>
      <c r="O25" s="109">
        <v>14.0</v>
      </c>
      <c r="P25" s="110">
        <v>77.8</v>
      </c>
      <c r="Q25" s="13">
        <f t="shared" si="3"/>
        <v>28</v>
      </c>
      <c r="R25" s="13">
        <f t="shared" si="4"/>
        <v>87.5</v>
      </c>
      <c r="S25" s="111">
        <v>3.0</v>
      </c>
      <c r="T25" s="112">
        <f t="shared" si="5"/>
        <v>1</v>
      </c>
      <c r="U25" s="111">
        <v>1.0</v>
      </c>
      <c r="V25" s="112">
        <f t="shared" si="6"/>
        <v>0.5</v>
      </c>
      <c r="W25" s="13">
        <f t="shared" si="7"/>
        <v>4</v>
      </c>
      <c r="X25" s="112">
        <f t="shared" si="8"/>
        <v>0.8</v>
      </c>
      <c r="Y25" s="54">
        <f t="shared" si="9"/>
        <v>32</v>
      </c>
      <c r="Z25" s="54">
        <f t="shared" si="10"/>
        <v>86.48648649</v>
      </c>
      <c r="AA25" s="53">
        <v>8.0</v>
      </c>
      <c r="AB25" s="113">
        <f t="shared" si="11"/>
        <v>1</v>
      </c>
      <c r="AC25" s="53">
        <v>11.0</v>
      </c>
      <c r="AD25" s="113">
        <f t="shared" si="12"/>
        <v>1</v>
      </c>
      <c r="AE25" s="54">
        <f t="shared" si="13"/>
        <v>19</v>
      </c>
      <c r="AF25" s="113">
        <f t="shared" si="14"/>
        <v>1</v>
      </c>
      <c r="AG25" s="114">
        <f t="shared" si="15"/>
        <v>51</v>
      </c>
      <c r="AH25" s="54">
        <f t="shared" si="16"/>
        <v>91.07142857</v>
      </c>
      <c r="AI25" s="111">
        <v>7.0</v>
      </c>
      <c r="AJ25" s="111">
        <v>10.0</v>
      </c>
      <c r="AK25" s="115">
        <f t="shared" si="17"/>
        <v>68</v>
      </c>
      <c r="AL25" s="116">
        <f t="shared" si="18"/>
        <v>85</v>
      </c>
      <c r="AM25" s="111">
        <v>9.0</v>
      </c>
      <c r="AN25" s="111">
        <v>11.0</v>
      </c>
      <c r="AO25" s="115">
        <f t="shared" si="19"/>
        <v>88</v>
      </c>
      <c r="AP25" s="116">
        <f t="shared" si="20"/>
        <v>87.12871287</v>
      </c>
      <c r="AQ25" s="55">
        <v>5.0</v>
      </c>
      <c r="AR25" s="55">
        <v>12.0</v>
      </c>
      <c r="AS25" s="115">
        <f t="shared" si="21"/>
        <v>105</v>
      </c>
      <c r="AT25" s="116">
        <f t="shared" si="22"/>
        <v>86.7768595</v>
      </c>
      <c r="AU25" s="55">
        <v>6.0</v>
      </c>
      <c r="AV25" s="55">
        <v>11.0</v>
      </c>
      <c r="AW25" s="115">
        <f t="shared" si="23"/>
        <v>122</v>
      </c>
      <c r="AX25" s="116">
        <f t="shared" si="24"/>
        <v>85.91549296</v>
      </c>
      <c r="AY25" s="117">
        <v>5.0</v>
      </c>
      <c r="AZ25" s="117">
        <v>11.0</v>
      </c>
      <c r="BA25" s="118">
        <f t="shared" si="25"/>
        <v>138</v>
      </c>
      <c r="BB25" s="15">
        <f t="shared" si="26"/>
        <v>87.34177215</v>
      </c>
      <c r="BC25" s="117">
        <v>8.0</v>
      </c>
      <c r="BD25" s="117">
        <v>12.0</v>
      </c>
      <c r="BE25" s="119">
        <f t="shared" si="27"/>
        <v>158</v>
      </c>
      <c r="BF25" s="116">
        <f t="shared" si="28"/>
        <v>87.77777778</v>
      </c>
      <c r="BG25" s="120">
        <v>7.0</v>
      </c>
      <c r="BH25" s="120">
        <v>11.0</v>
      </c>
      <c r="BI25" s="115">
        <f t="shared" si="29"/>
        <v>176</v>
      </c>
      <c r="BJ25" s="121">
        <f t="shared" si="30"/>
        <v>86.2745098</v>
      </c>
      <c r="BK25" s="120">
        <v>5.0</v>
      </c>
      <c r="BL25" s="120">
        <v>12.0</v>
      </c>
      <c r="BM25" s="107">
        <f t="shared" si="31"/>
        <v>193</v>
      </c>
      <c r="BN25" s="21">
        <f t="shared" si="32"/>
        <v>86.5470852</v>
      </c>
      <c r="BO25" s="120">
        <v>4.0</v>
      </c>
      <c r="BP25" s="120">
        <v>12.0</v>
      </c>
      <c r="BQ25" s="107">
        <f t="shared" si="33"/>
        <v>209</v>
      </c>
      <c r="BR25" s="21">
        <f t="shared" si="34"/>
        <v>86.7219917</v>
      </c>
      <c r="BS25" s="22">
        <v>10.0</v>
      </c>
      <c r="BT25" s="22">
        <v>8.0</v>
      </c>
      <c r="BU25" s="107">
        <f t="shared" si="35"/>
        <v>227</v>
      </c>
      <c r="BV25" s="21">
        <f t="shared" si="36"/>
        <v>85.66037736</v>
      </c>
      <c r="BW25" s="22">
        <v>5.0</v>
      </c>
      <c r="BX25" s="22">
        <v>7.0</v>
      </c>
      <c r="BY25" s="107">
        <f t="shared" si="37"/>
        <v>239</v>
      </c>
      <c r="BZ25" s="22">
        <f t="shared" si="38"/>
        <v>84.75177305</v>
      </c>
      <c r="CA25" s="22">
        <v>2.0</v>
      </c>
      <c r="CB25" s="22">
        <v>2.0</v>
      </c>
      <c r="CC25" s="107">
        <f t="shared" si="39"/>
        <v>243</v>
      </c>
      <c r="CD25" s="21">
        <f t="shared" si="40"/>
        <v>84.96503497</v>
      </c>
      <c r="CE25" s="122">
        <f t="shared" si="41"/>
        <v>95</v>
      </c>
      <c r="CF25" s="122">
        <f t="shared" si="42"/>
        <v>148</v>
      </c>
    </row>
    <row r="26">
      <c r="A26" s="108">
        <v>21.0</v>
      </c>
      <c r="B26" s="52" t="s">
        <v>60</v>
      </c>
      <c r="C26" s="109">
        <v>5.0</v>
      </c>
      <c r="D26" s="109">
        <v>100.0</v>
      </c>
      <c r="E26" s="109">
        <v>9.0</v>
      </c>
      <c r="F26" s="109">
        <v>100.0</v>
      </c>
      <c r="G26" s="109">
        <v>14.0</v>
      </c>
      <c r="H26" s="110">
        <v>100.0</v>
      </c>
      <c r="I26" s="13">
        <f t="shared" si="1"/>
        <v>14</v>
      </c>
      <c r="J26" s="13">
        <f t="shared" si="2"/>
        <v>100</v>
      </c>
      <c r="K26" s="109">
        <v>7.0</v>
      </c>
      <c r="L26" s="109">
        <v>87.5</v>
      </c>
      <c r="M26" s="109">
        <v>9.0</v>
      </c>
      <c r="N26" s="109">
        <v>90.0</v>
      </c>
      <c r="O26" s="109">
        <v>16.0</v>
      </c>
      <c r="P26" s="110">
        <v>88.9</v>
      </c>
      <c r="Q26" s="13">
        <f t="shared" si="3"/>
        <v>30</v>
      </c>
      <c r="R26" s="13">
        <f t="shared" si="4"/>
        <v>93.75</v>
      </c>
      <c r="S26" s="111">
        <v>3.0</v>
      </c>
      <c r="T26" s="112">
        <f t="shared" si="5"/>
        <v>1</v>
      </c>
      <c r="U26" s="111">
        <v>2.0</v>
      </c>
      <c r="V26" s="112">
        <f t="shared" si="6"/>
        <v>1</v>
      </c>
      <c r="W26" s="13">
        <f t="shared" si="7"/>
        <v>5</v>
      </c>
      <c r="X26" s="112">
        <f t="shared" si="8"/>
        <v>1</v>
      </c>
      <c r="Y26" s="54">
        <f t="shared" si="9"/>
        <v>35</v>
      </c>
      <c r="Z26" s="54">
        <f t="shared" si="10"/>
        <v>94.59459459</v>
      </c>
      <c r="AA26" s="53">
        <v>8.0</v>
      </c>
      <c r="AB26" s="113">
        <f t="shared" si="11"/>
        <v>1</v>
      </c>
      <c r="AC26" s="53">
        <v>11.0</v>
      </c>
      <c r="AD26" s="113">
        <f t="shared" si="12"/>
        <v>1</v>
      </c>
      <c r="AE26" s="54">
        <f t="shared" si="13"/>
        <v>19</v>
      </c>
      <c r="AF26" s="113">
        <f t="shared" si="14"/>
        <v>1</v>
      </c>
      <c r="AG26" s="114">
        <f t="shared" si="15"/>
        <v>54</v>
      </c>
      <c r="AH26" s="54">
        <f t="shared" si="16"/>
        <v>96.42857143</v>
      </c>
      <c r="AI26" s="111">
        <v>9.0</v>
      </c>
      <c r="AJ26" s="111">
        <v>13.0</v>
      </c>
      <c r="AK26" s="115">
        <f t="shared" si="17"/>
        <v>76</v>
      </c>
      <c r="AL26" s="116">
        <f t="shared" si="18"/>
        <v>95</v>
      </c>
      <c r="AM26" s="111">
        <v>8.0</v>
      </c>
      <c r="AN26" s="111">
        <v>10.0</v>
      </c>
      <c r="AO26" s="115">
        <f t="shared" si="19"/>
        <v>94</v>
      </c>
      <c r="AP26" s="116">
        <f t="shared" si="20"/>
        <v>93.06930693</v>
      </c>
      <c r="AQ26" s="55">
        <v>6.0</v>
      </c>
      <c r="AR26" s="55">
        <v>13.0</v>
      </c>
      <c r="AS26" s="115">
        <f t="shared" si="21"/>
        <v>113</v>
      </c>
      <c r="AT26" s="116">
        <f t="shared" si="22"/>
        <v>93.38842975</v>
      </c>
      <c r="AU26" s="55">
        <v>6.0</v>
      </c>
      <c r="AV26" s="55">
        <v>14.0</v>
      </c>
      <c r="AW26" s="115">
        <f t="shared" si="23"/>
        <v>133</v>
      </c>
      <c r="AX26" s="116">
        <f t="shared" si="24"/>
        <v>93.66197183</v>
      </c>
      <c r="AY26" s="117">
        <v>5.0</v>
      </c>
      <c r="AZ26" s="117">
        <v>11.0</v>
      </c>
      <c r="BA26" s="118">
        <f t="shared" si="25"/>
        <v>149</v>
      </c>
      <c r="BB26" s="15">
        <f t="shared" si="26"/>
        <v>94.30379747</v>
      </c>
      <c r="BC26" s="117">
        <v>9.0</v>
      </c>
      <c r="BD26" s="117">
        <v>13.0</v>
      </c>
      <c r="BE26" s="119">
        <f t="shared" si="27"/>
        <v>171</v>
      </c>
      <c r="BF26" s="116">
        <f t="shared" si="28"/>
        <v>95</v>
      </c>
      <c r="BG26" s="120">
        <v>8.0</v>
      </c>
      <c r="BH26" s="120">
        <v>13.0</v>
      </c>
      <c r="BI26" s="115">
        <f t="shared" si="29"/>
        <v>192</v>
      </c>
      <c r="BJ26" s="121">
        <f t="shared" si="30"/>
        <v>94.11764706</v>
      </c>
      <c r="BK26" s="120">
        <v>7.0</v>
      </c>
      <c r="BL26" s="120">
        <v>12.0</v>
      </c>
      <c r="BM26" s="107">
        <f t="shared" si="31"/>
        <v>211</v>
      </c>
      <c r="BN26" s="21">
        <f t="shared" si="32"/>
        <v>94.61883408</v>
      </c>
      <c r="BO26" s="120">
        <v>5.0</v>
      </c>
      <c r="BP26" s="120">
        <v>12.0</v>
      </c>
      <c r="BQ26" s="107">
        <f t="shared" si="33"/>
        <v>228</v>
      </c>
      <c r="BR26" s="21">
        <f t="shared" si="34"/>
        <v>94.60580913</v>
      </c>
      <c r="BS26" s="22">
        <v>10.0</v>
      </c>
      <c r="BT26" s="22">
        <v>11.0</v>
      </c>
      <c r="BU26" s="107">
        <f t="shared" si="35"/>
        <v>249</v>
      </c>
      <c r="BV26" s="21">
        <f t="shared" si="36"/>
        <v>93.96226415</v>
      </c>
      <c r="BW26" s="22">
        <v>5.0</v>
      </c>
      <c r="BX26" s="22">
        <v>8.0</v>
      </c>
      <c r="BY26" s="107">
        <f t="shared" si="37"/>
        <v>262</v>
      </c>
      <c r="BZ26" s="22">
        <f t="shared" si="38"/>
        <v>92.90780142</v>
      </c>
      <c r="CA26" s="22">
        <v>2.0</v>
      </c>
      <c r="CB26" s="22">
        <v>2.0</v>
      </c>
      <c r="CC26" s="107">
        <f t="shared" si="39"/>
        <v>266</v>
      </c>
      <c r="CD26" s="21">
        <f t="shared" si="40"/>
        <v>93.00699301</v>
      </c>
      <c r="CE26" s="122">
        <f t="shared" si="41"/>
        <v>103</v>
      </c>
      <c r="CF26" s="122">
        <f t="shared" si="42"/>
        <v>163</v>
      </c>
    </row>
    <row r="27">
      <c r="A27" s="108">
        <v>22.0</v>
      </c>
      <c r="B27" s="52" t="s">
        <v>61</v>
      </c>
      <c r="C27" s="109">
        <v>5.0</v>
      </c>
      <c r="D27" s="109">
        <v>100.0</v>
      </c>
      <c r="E27" s="109">
        <v>9.0</v>
      </c>
      <c r="F27" s="109">
        <v>100.0</v>
      </c>
      <c r="G27" s="109">
        <v>14.0</v>
      </c>
      <c r="H27" s="110">
        <v>100.0</v>
      </c>
      <c r="I27" s="13">
        <f t="shared" si="1"/>
        <v>14</v>
      </c>
      <c r="J27" s="13">
        <f t="shared" si="2"/>
        <v>100</v>
      </c>
      <c r="K27" s="109">
        <v>7.0</v>
      </c>
      <c r="L27" s="109">
        <v>87.5</v>
      </c>
      <c r="M27" s="109">
        <v>10.0</v>
      </c>
      <c r="N27" s="109">
        <v>100.0</v>
      </c>
      <c r="O27" s="109">
        <v>17.0</v>
      </c>
      <c r="P27" s="110">
        <v>94.4</v>
      </c>
      <c r="Q27" s="13">
        <f t="shared" si="3"/>
        <v>31</v>
      </c>
      <c r="R27" s="13">
        <f t="shared" si="4"/>
        <v>96.875</v>
      </c>
      <c r="S27" s="111">
        <v>3.0</v>
      </c>
      <c r="T27" s="112">
        <f t="shared" si="5"/>
        <v>1</v>
      </c>
      <c r="U27" s="111">
        <v>2.0</v>
      </c>
      <c r="V27" s="112">
        <f t="shared" si="6"/>
        <v>1</v>
      </c>
      <c r="W27" s="13">
        <f t="shared" si="7"/>
        <v>5</v>
      </c>
      <c r="X27" s="112">
        <f t="shared" si="8"/>
        <v>1</v>
      </c>
      <c r="Y27" s="54">
        <f t="shared" si="9"/>
        <v>36</v>
      </c>
      <c r="Z27" s="54">
        <f t="shared" si="10"/>
        <v>97.2972973</v>
      </c>
      <c r="AA27" s="53">
        <v>8.0</v>
      </c>
      <c r="AB27" s="113">
        <f t="shared" si="11"/>
        <v>1</v>
      </c>
      <c r="AC27" s="53">
        <v>11.0</v>
      </c>
      <c r="AD27" s="113">
        <f t="shared" si="12"/>
        <v>1</v>
      </c>
      <c r="AE27" s="54">
        <f t="shared" si="13"/>
        <v>19</v>
      </c>
      <c r="AF27" s="113">
        <f t="shared" si="14"/>
        <v>1</v>
      </c>
      <c r="AG27" s="114">
        <f t="shared" si="15"/>
        <v>55</v>
      </c>
      <c r="AH27" s="54">
        <f t="shared" si="16"/>
        <v>98.21428571</v>
      </c>
      <c r="AI27" s="111">
        <v>8.0</v>
      </c>
      <c r="AJ27" s="111">
        <v>12.0</v>
      </c>
      <c r="AK27" s="115">
        <f t="shared" si="17"/>
        <v>75</v>
      </c>
      <c r="AL27" s="116">
        <f t="shared" si="18"/>
        <v>93.75</v>
      </c>
      <c r="AM27" s="111">
        <v>9.0</v>
      </c>
      <c r="AN27" s="111">
        <v>12.0</v>
      </c>
      <c r="AO27" s="115">
        <f t="shared" si="19"/>
        <v>96</v>
      </c>
      <c r="AP27" s="116">
        <f t="shared" si="20"/>
        <v>95.04950495</v>
      </c>
      <c r="AQ27" s="55">
        <v>6.0</v>
      </c>
      <c r="AR27" s="55">
        <v>14.0</v>
      </c>
      <c r="AS27" s="115">
        <f t="shared" si="21"/>
        <v>116</v>
      </c>
      <c r="AT27" s="116">
        <f t="shared" si="22"/>
        <v>95.8677686</v>
      </c>
      <c r="AU27" s="55">
        <v>7.0</v>
      </c>
      <c r="AV27" s="55">
        <v>14.0</v>
      </c>
      <c r="AW27" s="115">
        <f t="shared" si="23"/>
        <v>137</v>
      </c>
      <c r="AX27" s="116">
        <f t="shared" si="24"/>
        <v>96.47887324</v>
      </c>
      <c r="AY27" s="117">
        <v>4.0</v>
      </c>
      <c r="AZ27" s="117">
        <v>8.0</v>
      </c>
      <c r="BA27" s="118">
        <f t="shared" si="25"/>
        <v>149</v>
      </c>
      <c r="BB27" s="15">
        <f t="shared" si="26"/>
        <v>94.30379747</v>
      </c>
      <c r="BC27" s="117">
        <v>7.0</v>
      </c>
      <c r="BD27" s="117">
        <v>10.0</v>
      </c>
      <c r="BE27" s="119">
        <f t="shared" si="27"/>
        <v>166</v>
      </c>
      <c r="BF27" s="116">
        <f t="shared" si="28"/>
        <v>92.22222222</v>
      </c>
      <c r="BG27" s="120">
        <v>8.0</v>
      </c>
      <c r="BH27" s="120">
        <v>11.0</v>
      </c>
      <c r="BI27" s="115">
        <f t="shared" si="29"/>
        <v>185</v>
      </c>
      <c r="BJ27" s="121">
        <f t="shared" si="30"/>
        <v>90.68627451</v>
      </c>
      <c r="BK27" s="120">
        <v>6.0</v>
      </c>
      <c r="BL27" s="120">
        <v>9.0</v>
      </c>
      <c r="BM27" s="107">
        <f t="shared" si="31"/>
        <v>200</v>
      </c>
      <c r="BN27" s="21">
        <f t="shared" si="32"/>
        <v>89.68609865</v>
      </c>
      <c r="BO27" s="120">
        <v>5.0</v>
      </c>
      <c r="BP27" s="120">
        <v>12.0</v>
      </c>
      <c r="BQ27" s="107">
        <f t="shared" si="33"/>
        <v>217</v>
      </c>
      <c r="BR27" s="21">
        <f t="shared" si="34"/>
        <v>90.04149378</v>
      </c>
      <c r="BS27" s="22">
        <v>6.0</v>
      </c>
      <c r="BT27" s="22">
        <v>4.0</v>
      </c>
      <c r="BU27" s="107">
        <f t="shared" si="35"/>
        <v>227</v>
      </c>
      <c r="BV27" s="21">
        <f t="shared" si="36"/>
        <v>85.66037736</v>
      </c>
      <c r="BW27" s="22">
        <v>3.0</v>
      </c>
      <c r="BX27" s="22">
        <v>7.0</v>
      </c>
      <c r="BY27" s="107">
        <f t="shared" si="37"/>
        <v>237</v>
      </c>
      <c r="BZ27" s="22">
        <f t="shared" si="38"/>
        <v>84.04255319</v>
      </c>
      <c r="CA27" s="22">
        <v>2.0</v>
      </c>
      <c r="CB27" s="22">
        <v>2.0</v>
      </c>
      <c r="CC27" s="107">
        <f t="shared" si="39"/>
        <v>241</v>
      </c>
      <c r="CD27" s="21">
        <f t="shared" si="40"/>
        <v>84.26573427</v>
      </c>
      <c r="CE27" s="122">
        <f t="shared" si="41"/>
        <v>94</v>
      </c>
      <c r="CF27" s="122">
        <f t="shared" si="42"/>
        <v>147</v>
      </c>
    </row>
    <row r="28">
      <c r="A28" s="108">
        <v>23.0</v>
      </c>
      <c r="B28" s="52" t="s">
        <v>62</v>
      </c>
      <c r="C28" s="109">
        <v>5.0</v>
      </c>
      <c r="D28" s="109">
        <v>100.0</v>
      </c>
      <c r="E28" s="109">
        <v>9.0</v>
      </c>
      <c r="F28" s="109">
        <v>100.0</v>
      </c>
      <c r="G28" s="109">
        <v>14.0</v>
      </c>
      <c r="H28" s="110">
        <v>100.0</v>
      </c>
      <c r="I28" s="13">
        <f t="shared" si="1"/>
        <v>14</v>
      </c>
      <c r="J28" s="13">
        <f t="shared" si="2"/>
        <v>100</v>
      </c>
      <c r="K28" s="109">
        <v>8.0</v>
      </c>
      <c r="L28" s="109">
        <v>100.0</v>
      </c>
      <c r="M28" s="109">
        <v>10.0</v>
      </c>
      <c r="N28" s="109">
        <v>100.0</v>
      </c>
      <c r="O28" s="109">
        <v>18.0</v>
      </c>
      <c r="P28" s="110">
        <v>100.0</v>
      </c>
      <c r="Q28" s="13">
        <f t="shared" si="3"/>
        <v>32</v>
      </c>
      <c r="R28" s="13">
        <f t="shared" si="4"/>
        <v>100</v>
      </c>
      <c r="S28" s="111">
        <v>3.0</v>
      </c>
      <c r="T28" s="112">
        <f t="shared" si="5"/>
        <v>1</v>
      </c>
      <c r="U28" s="111">
        <v>2.0</v>
      </c>
      <c r="V28" s="112">
        <f t="shared" si="6"/>
        <v>1</v>
      </c>
      <c r="W28" s="13">
        <f t="shared" si="7"/>
        <v>5</v>
      </c>
      <c r="X28" s="112">
        <f t="shared" si="8"/>
        <v>1</v>
      </c>
      <c r="Y28" s="54">
        <f t="shared" si="9"/>
        <v>37</v>
      </c>
      <c r="Z28" s="54">
        <f t="shared" si="10"/>
        <v>100</v>
      </c>
      <c r="AA28" s="53">
        <v>8.0</v>
      </c>
      <c r="AB28" s="113">
        <f t="shared" si="11"/>
        <v>1</v>
      </c>
      <c r="AC28" s="53">
        <v>10.0</v>
      </c>
      <c r="AD28" s="113">
        <f t="shared" si="12"/>
        <v>0.9090909091</v>
      </c>
      <c r="AE28" s="54">
        <f t="shared" si="13"/>
        <v>18</v>
      </c>
      <c r="AF28" s="113">
        <f t="shared" si="14"/>
        <v>0.9473684211</v>
      </c>
      <c r="AG28" s="114">
        <f t="shared" si="15"/>
        <v>55</v>
      </c>
      <c r="AH28" s="54">
        <f t="shared" si="16"/>
        <v>98.21428571</v>
      </c>
      <c r="AI28" s="111">
        <v>9.0</v>
      </c>
      <c r="AJ28" s="111">
        <v>14.0</v>
      </c>
      <c r="AK28" s="115">
        <f t="shared" si="17"/>
        <v>78</v>
      </c>
      <c r="AL28" s="116">
        <f t="shared" si="18"/>
        <v>97.5</v>
      </c>
      <c r="AM28" s="111">
        <v>9.0</v>
      </c>
      <c r="AN28" s="111">
        <v>12.0</v>
      </c>
      <c r="AO28" s="115">
        <f t="shared" si="19"/>
        <v>99</v>
      </c>
      <c r="AP28" s="116">
        <f t="shared" si="20"/>
        <v>98.01980198</v>
      </c>
      <c r="AQ28" s="55">
        <v>6.0</v>
      </c>
      <c r="AR28" s="55">
        <v>14.0</v>
      </c>
      <c r="AS28" s="115">
        <f t="shared" si="21"/>
        <v>119</v>
      </c>
      <c r="AT28" s="116">
        <f t="shared" si="22"/>
        <v>98.34710744</v>
      </c>
      <c r="AU28" s="55">
        <v>7.0</v>
      </c>
      <c r="AV28" s="55">
        <v>14.0</v>
      </c>
      <c r="AW28" s="115">
        <f t="shared" si="23"/>
        <v>140</v>
      </c>
      <c r="AX28" s="116">
        <f t="shared" si="24"/>
        <v>98.5915493</v>
      </c>
      <c r="AY28" s="117">
        <v>5.0</v>
      </c>
      <c r="AZ28" s="117">
        <v>11.0</v>
      </c>
      <c r="BA28" s="118">
        <f t="shared" si="25"/>
        <v>156</v>
      </c>
      <c r="BB28" s="15">
        <f t="shared" si="26"/>
        <v>98.73417722</v>
      </c>
      <c r="BC28" s="117">
        <v>9.0</v>
      </c>
      <c r="BD28" s="117">
        <v>13.0</v>
      </c>
      <c r="BE28" s="119">
        <f t="shared" si="27"/>
        <v>178</v>
      </c>
      <c r="BF28" s="116">
        <f t="shared" si="28"/>
        <v>98.88888889</v>
      </c>
      <c r="BG28" s="120">
        <v>7.0</v>
      </c>
      <c r="BH28" s="120">
        <v>9.0</v>
      </c>
      <c r="BI28" s="115">
        <f t="shared" si="29"/>
        <v>194</v>
      </c>
      <c r="BJ28" s="121">
        <f t="shared" si="30"/>
        <v>95.09803922</v>
      </c>
      <c r="BK28" s="120">
        <v>7.0</v>
      </c>
      <c r="BL28" s="120">
        <v>12.0</v>
      </c>
      <c r="BM28" s="107">
        <f t="shared" si="31"/>
        <v>213</v>
      </c>
      <c r="BN28" s="21">
        <f t="shared" si="32"/>
        <v>95.51569507</v>
      </c>
      <c r="BO28" s="120">
        <v>5.0</v>
      </c>
      <c r="BP28" s="120">
        <v>11.0</v>
      </c>
      <c r="BQ28" s="107">
        <f t="shared" si="33"/>
        <v>229</v>
      </c>
      <c r="BR28" s="21">
        <f t="shared" si="34"/>
        <v>95.02074689</v>
      </c>
      <c r="BS28" s="22">
        <v>12.0</v>
      </c>
      <c r="BT28" s="22">
        <v>12.0</v>
      </c>
      <c r="BU28" s="107">
        <f t="shared" si="35"/>
        <v>253</v>
      </c>
      <c r="BV28" s="21">
        <f t="shared" si="36"/>
        <v>95.47169811</v>
      </c>
      <c r="BW28" s="22">
        <v>4.0</v>
      </c>
      <c r="BX28" s="22">
        <v>7.0</v>
      </c>
      <c r="BY28" s="107">
        <f t="shared" si="37"/>
        <v>264</v>
      </c>
      <c r="BZ28" s="22">
        <f t="shared" si="38"/>
        <v>93.61702128</v>
      </c>
      <c r="CA28" s="22">
        <v>2.0</v>
      </c>
      <c r="CB28" s="22">
        <v>2.0</v>
      </c>
      <c r="CC28" s="107">
        <f t="shared" si="39"/>
        <v>268</v>
      </c>
      <c r="CD28" s="21">
        <f t="shared" si="40"/>
        <v>93.70629371</v>
      </c>
      <c r="CE28" s="122">
        <f t="shared" si="41"/>
        <v>106</v>
      </c>
      <c r="CF28" s="122">
        <f t="shared" si="42"/>
        <v>162</v>
      </c>
    </row>
    <row r="29">
      <c r="A29" s="108">
        <v>24.0</v>
      </c>
      <c r="B29" s="52" t="s">
        <v>63</v>
      </c>
      <c r="C29" s="109">
        <v>5.0</v>
      </c>
      <c r="D29" s="109">
        <v>100.0</v>
      </c>
      <c r="E29" s="109">
        <v>9.0</v>
      </c>
      <c r="F29" s="109">
        <v>100.0</v>
      </c>
      <c r="G29" s="109">
        <v>14.0</v>
      </c>
      <c r="H29" s="110">
        <v>100.0</v>
      </c>
      <c r="I29" s="13">
        <f t="shared" si="1"/>
        <v>14</v>
      </c>
      <c r="J29" s="13">
        <f t="shared" si="2"/>
        <v>100</v>
      </c>
      <c r="K29" s="109">
        <v>8.0</v>
      </c>
      <c r="L29" s="109">
        <v>100.0</v>
      </c>
      <c r="M29" s="109">
        <v>8.0</v>
      </c>
      <c r="N29" s="109">
        <v>80.0</v>
      </c>
      <c r="O29" s="109">
        <v>16.0</v>
      </c>
      <c r="P29" s="110">
        <v>88.9</v>
      </c>
      <c r="Q29" s="13">
        <f t="shared" si="3"/>
        <v>30</v>
      </c>
      <c r="R29" s="13">
        <f t="shared" si="4"/>
        <v>93.75</v>
      </c>
      <c r="S29" s="111">
        <v>0.0</v>
      </c>
      <c r="T29" s="112">
        <f t="shared" si="5"/>
        <v>0</v>
      </c>
      <c r="U29" s="111">
        <v>1.0</v>
      </c>
      <c r="V29" s="112">
        <f t="shared" si="6"/>
        <v>0.5</v>
      </c>
      <c r="W29" s="13">
        <f t="shared" si="7"/>
        <v>1</v>
      </c>
      <c r="X29" s="112">
        <f t="shared" si="8"/>
        <v>0.2</v>
      </c>
      <c r="Y29" s="54">
        <f t="shared" si="9"/>
        <v>31</v>
      </c>
      <c r="Z29" s="54">
        <f t="shared" si="10"/>
        <v>83.78378378</v>
      </c>
      <c r="AA29" s="53">
        <v>8.0</v>
      </c>
      <c r="AB29" s="113">
        <f t="shared" si="11"/>
        <v>1</v>
      </c>
      <c r="AC29" s="53">
        <v>10.0</v>
      </c>
      <c r="AD29" s="113">
        <f t="shared" si="12"/>
        <v>0.9090909091</v>
      </c>
      <c r="AE29" s="54">
        <f t="shared" si="13"/>
        <v>18</v>
      </c>
      <c r="AF29" s="113">
        <f t="shared" si="14"/>
        <v>0.9473684211</v>
      </c>
      <c r="AG29" s="114">
        <f t="shared" si="15"/>
        <v>49</v>
      </c>
      <c r="AH29" s="54">
        <f t="shared" si="16"/>
        <v>87.5</v>
      </c>
      <c r="AI29" s="111">
        <v>10.0</v>
      </c>
      <c r="AJ29" s="111">
        <v>13.0</v>
      </c>
      <c r="AK29" s="115">
        <f t="shared" si="17"/>
        <v>72</v>
      </c>
      <c r="AL29" s="116">
        <f t="shared" si="18"/>
        <v>90</v>
      </c>
      <c r="AM29" s="111">
        <v>9.0</v>
      </c>
      <c r="AN29" s="111">
        <v>12.0</v>
      </c>
      <c r="AO29" s="115">
        <f t="shared" si="19"/>
        <v>93</v>
      </c>
      <c r="AP29" s="116">
        <f t="shared" si="20"/>
        <v>92.07920792</v>
      </c>
      <c r="AQ29" s="55">
        <v>6.0</v>
      </c>
      <c r="AR29" s="55">
        <v>14.0</v>
      </c>
      <c r="AS29" s="115">
        <f t="shared" si="21"/>
        <v>113</v>
      </c>
      <c r="AT29" s="116">
        <f t="shared" si="22"/>
        <v>93.38842975</v>
      </c>
      <c r="AU29" s="55">
        <v>7.0</v>
      </c>
      <c r="AV29" s="55">
        <v>14.0</v>
      </c>
      <c r="AW29" s="115">
        <f t="shared" si="23"/>
        <v>134</v>
      </c>
      <c r="AX29" s="116">
        <f t="shared" si="24"/>
        <v>94.36619718</v>
      </c>
      <c r="AY29" s="117">
        <v>4.0</v>
      </c>
      <c r="AZ29" s="117">
        <v>10.0</v>
      </c>
      <c r="BA29" s="118">
        <f t="shared" si="25"/>
        <v>148</v>
      </c>
      <c r="BB29" s="15">
        <f t="shared" si="26"/>
        <v>93.67088608</v>
      </c>
      <c r="BC29" s="117">
        <v>7.0</v>
      </c>
      <c r="BD29" s="117">
        <v>9.0</v>
      </c>
      <c r="BE29" s="119">
        <f t="shared" si="27"/>
        <v>164</v>
      </c>
      <c r="BF29" s="116">
        <f t="shared" si="28"/>
        <v>91.11111111</v>
      </c>
      <c r="BG29" s="120">
        <v>7.0</v>
      </c>
      <c r="BH29" s="120">
        <v>14.0</v>
      </c>
      <c r="BI29" s="115">
        <f t="shared" si="29"/>
        <v>185</v>
      </c>
      <c r="BJ29" s="121">
        <f t="shared" si="30"/>
        <v>90.68627451</v>
      </c>
      <c r="BK29" s="120">
        <v>6.0</v>
      </c>
      <c r="BL29" s="120">
        <v>9.0</v>
      </c>
      <c r="BM29" s="107">
        <f t="shared" si="31"/>
        <v>200</v>
      </c>
      <c r="BN29" s="21">
        <f t="shared" si="32"/>
        <v>89.68609865</v>
      </c>
      <c r="BO29" s="120">
        <v>5.0</v>
      </c>
      <c r="BP29" s="120">
        <v>11.0</v>
      </c>
      <c r="BQ29" s="107">
        <f t="shared" si="33"/>
        <v>216</v>
      </c>
      <c r="BR29" s="21">
        <f t="shared" si="34"/>
        <v>89.62655602</v>
      </c>
      <c r="BS29" s="22">
        <v>8.0</v>
      </c>
      <c r="BT29" s="22">
        <v>9.0</v>
      </c>
      <c r="BU29" s="107">
        <f t="shared" si="35"/>
        <v>233</v>
      </c>
      <c r="BV29" s="21">
        <f t="shared" si="36"/>
        <v>87.9245283</v>
      </c>
      <c r="BW29" s="22">
        <v>5.0</v>
      </c>
      <c r="BX29" s="22">
        <v>8.0</v>
      </c>
      <c r="BY29" s="107">
        <f t="shared" si="37"/>
        <v>246</v>
      </c>
      <c r="BZ29" s="22">
        <f t="shared" si="38"/>
        <v>87.23404255</v>
      </c>
      <c r="CA29" s="22">
        <v>2.0</v>
      </c>
      <c r="CB29" s="22">
        <v>2.0</v>
      </c>
      <c r="CC29" s="107">
        <f t="shared" si="39"/>
        <v>250</v>
      </c>
      <c r="CD29" s="21">
        <f t="shared" si="40"/>
        <v>87.41258741</v>
      </c>
      <c r="CE29" s="122">
        <f t="shared" si="41"/>
        <v>97</v>
      </c>
      <c r="CF29" s="122">
        <f t="shared" si="42"/>
        <v>153</v>
      </c>
    </row>
    <row r="30">
      <c r="A30" s="108">
        <v>25.0</v>
      </c>
      <c r="B30" s="52" t="s">
        <v>64</v>
      </c>
      <c r="C30" s="109">
        <v>5.0</v>
      </c>
      <c r="D30" s="109">
        <v>100.0</v>
      </c>
      <c r="E30" s="109">
        <v>9.0</v>
      </c>
      <c r="F30" s="109">
        <v>100.0</v>
      </c>
      <c r="G30" s="109">
        <v>14.0</v>
      </c>
      <c r="H30" s="110">
        <v>100.0</v>
      </c>
      <c r="I30" s="13">
        <f t="shared" si="1"/>
        <v>14</v>
      </c>
      <c r="J30" s="13">
        <f t="shared" si="2"/>
        <v>100</v>
      </c>
      <c r="K30" s="109">
        <v>7.0</v>
      </c>
      <c r="L30" s="109">
        <v>87.5</v>
      </c>
      <c r="M30" s="109">
        <v>8.0</v>
      </c>
      <c r="N30" s="109">
        <v>80.0</v>
      </c>
      <c r="O30" s="109">
        <v>15.0</v>
      </c>
      <c r="P30" s="110">
        <v>83.3</v>
      </c>
      <c r="Q30" s="13">
        <f t="shared" si="3"/>
        <v>29</v>
      </c>
      <c r="R30" s="13">
        <f t="shared" si="4"/>
        <v>90.625</v>
      </c>
      <c r="S30" s="111">
        <v>2.0</v>
      </c>
      <c r="T30" s="112">
        <f t="shared" si="5"/>
        <v>0.6666666667</v>
      </c>
      <c r="U30" s="111">
        <v>1.0</v>
      </c>
      <c r="V30" s="112">
        <f t="shared" si="6"/>
        <v>0.5</v>
      </c>
      <c r="W30" s="13">
        <f t="shared" si="7"/>
        <v>3</v>
      </c>
      <c r="X30" s="112">
        <f t="shared" si="8"/>
        <v>0.6</v>
      </c>
      <c r="Y30" s="54">
        <f t="shared" si="9"/>
        <v>32</v>
      </c>
      <c r="Z30" s="54">
        <f t="shared" si="10"/>
        <v>86.48648649</v>
      </c>
      <c r="AA30" s="53">
        <v>8.0</v>
      </c>
      <c r="AB30" s="113">
        <f t="shared" si="11"/>
        <v>1</v>
      </c>
      <c r="AC30" s="53">
        <v>11.0</v>
      </c>
      <c r="AD30" s="113">
        <f t="shared" si="12"/>
        <v>1</v>
      </c>
      <c r="AE30" s="54">
        <f t="shared" si="13"/>
        <v>19</v>
      </c>
      <c r="AF30" s="113">
        <f t="shared" si="14"/>
        <v>1</v>
      </c>
      <c r="AG30" s="114">
        <f t="shared" si="15"/>
        <v>51</v>
      </c>
      <c r="AH30" s="54">
        <f t="shared" si="16"/>
        <v>91.07142857</v>
      </c>
      <c r="AI30" s="111">
        <v>9.0</v>
      </c>
      <c r="AJ30" s="111">
        <v>13.0</v>
      </c>
      <c r="AK30" s="115">
        <f t="shared" si="17"/>
        <v>73</v>
      </c>
      <c r="AL30" s="116">
        <f t="shared" si="18"/>
        <v>91.25</v>
      </c>
      <c r="AM30" s="111">
        <v>8.0</v>
      </c>
      <c r="AN30" s="111">
        <v>11.0</v>
      </c>
      <c r="AO30" s="115">
        <f t="shared" si="19"/>
        <v>92</v>
      </c>
      <c r="AP30" s="116">
        <f t="shared" si="20"/>
        <v>91.08910891</v>
      </c>
      <c r="AQ30" s="55">
        <v>6.0</v>
      </c>
      <c r="AR30" s="55">
        <v>12.0</v>
      </c>
      <c r="AS30" s="115">
        <f t="shared" si="21"/>
        <v>110</v>
      </c>
      <c r="AT30" s="116">
        <f t="shared" si="22"/>
        <v>90.90909091</v>
      </c>
      <c r="AU30" s="55">
        <v>7.0</v>
      </c>
      <c r="AV30" s="55">
        <v>13.0</v>
      </c>
      <c r="AW30" s="115">
        <f t="shared" si="23"/>
        <v>130</v>
      </c>
      <c r="AX30" s="116">
        <f t="shared" si="24"/>
        <v>91.54929577</v>
      </c>
      <c r="AY30" s="117">
        <v>3.0</v>
      </c>
      <c r="AZ30" s="117">
        <v>10.0</v>
      </c>
      <c r="BA30" s="118">
        <f t="shared" si="25"/>
        <v>143</v>
      </c>
      <c r="BB30" s="15">
        <f t="shared" si="26"/>
        <v>90.50632911</v>
      </c>
      <c r="BC30" s="117">
        <v>8.0</v>
      </c>
      <c r="BD30" s="117">
        <v>12.0</v>
      </c>
      <c r="BE30" s="119">
        <f t="shared" si="27"/>
        <v>163</v>
      </c>
      <c r="BF30" s="116">
        <f t="shared" si="28"/>
        <v>90.55555556</v>
      </c>
      <c r="BG30" s="120">
        <v>8.0</v>
      </c>
      <c r="BH30" s="120">
        <v>11.0</v>
      </c>
      <c r="BI30" s="115">
        <f t="shared" si="29"/>
        <v>182</v>
      </c>
      <c r="BJ30" s="121">
        <f t="shared" si="30"/>
        <v>89.21568627</v>
      </c>
      <c r="BK30" s="120">
        <v>7.0</v>
      </c>
      <c r="BL30" s="120">
        <v>11.0</v>
      </c>
      <c r="BM30" s="107">
        <f t="shared" si="31"/>
        <v>200</v>
      </c>
      <c r="BN30" s="21">
        <f t="shared" si="32"/>
        <v>89.68609865</v>
      </c>
      <c r="BO30" s="120">
        <v>5.0</v>
      </c>
      <c r="BP30" s="120">
        <v>10.0</v>
      </c>
      <c r="BQ30" s="107">
        <f t="shared" si="33"/>
        <v>215</v>
      </c>
      <c r="BR30" s="21">
        <f t="shared" si="34"/>
        <v>89.21161826</v>
      </c>
      <c r="BS30" s="22">
        <v>8.0</v>
      </c>
      <c r="BT30" s="22">
        <v>8.0</v>
      </c>
      <c r="BU30" s="107">
        <f t="shared" si="35"/>
        <v>231</v>
      </c>
      <c r="BV30" s="21">
        <f t="shared" si="36"/>
        <v>87.16981132</v>
      </c>
      <c r="BW30" s="22">
        <v>5.0</v>
      </c>
      <c r="BX30" s="22">
        <v>8.0</v>
      </c>
      <c r="BY30" s="107">
        <f t="shared" si="37"/>
        <v>244</v>
      </c>
      <c r="BZ30" s="22">
        <f t="shared" si="38"/>
        <v>86.5248227</v>
      </c>
      <c r="CA30" s="22">
        <v>2.0</v>
      </c>
      <c r="CB30" s="22">
        <v>2.0</v>
      </c>
      <c r="CC30" s="107">
        <f t="shared" si="39"/>
        <v>248</v>
      </c>
      <c r="CD30" s="21">
        <f t="shared" si="40"/>
        <v>86.71328671</v>
      </c>
      <c r="CE30" s="122">
        <f t="shared" si="41"/>
        <v>98</v>
      </c>
      <c r="CF30" s="122">
        <f t="shared" si="42"/>
        <v>150</v>
      </c>
    </row>
    <row r="31">
      <c r="A31" s="108">
        <v>26.0</v>
      </c>
      <c r="B31" s="52" t="s">
        <v>66</v>
      </c>
      <c r="C31" s="109">
        <v>5.0</v>
      </c>
      <c r="D31" s="109">
        <v>100.0</v>
      </c>
      <c r="E31" s="109">
        <v>9.0</v>
      </c>
      <c r="F31" s="109">
        <v>100.0</v>
      </c>
      <c r="G31" s="109">
        <v>14.0</v>
      </c>
      <c r="H31" s="110">
        <v>100.0</v>
      </c>
      <c r="I31" s="13">
        <f t="shared" si="1"/>
        <v>14</v>
      </c>
      <c r="J31" s="13">
        <f t="shared" si="2"/>
        <v>100</v>
      </c>
      <c r="K31" s="109">
        <v>8.0</v>
      </c>
      <c r="L31" s="109">
        <v>100.0</v>
      </c>
      <c r="M31" s="109">
        <v>10.0</v>
      </c>
      <c r="N31" s="109">
        <v>100.0</v>
      </c>
      <c r="O31" s="109">
        <v>18.0</v>
      </c>
      <c r="P31" s="110">
        <v>100.0</v>
      </c>
      <c r="Q31" s="13">
        <f t="shared" si="3"/>
        <v>32</v>
      </c>
      <c r="R31" s="13">
        <f t="shared" si="4"/>
        <v>100</v>
      </c>
      <c r="S31" s="111">
        <v>2.0</v>
      </c>
      <c r="T31" s="112">
        <f t="shared" si="5"/>
        <v>0.6666666667</v>
      </c>
      <c r="U31" s="111">
        <v>1.0</v>
      </c>
      <c r="V31" s="112">
        <f t="shared" si="6"/>
        <v>0.5</v>
      </c>
      <c r="W31" s="13">
        <f t="shared" si="7"/>
        <v>3</v>
      </c>
      <c r="X31" s="112">
        <f t="shared" si="8"/>
        <v>0.6</v>
      </c>
      <c r="Y31" s="54">
        <f t="shared" si="9"/>
        <v>35</v>
      </c>
      <c r="Z31" s="54">
        <f t="shared" si="10"/>
        <v>94.59459459</v>
      </c>
      <c r="AA31" s="53">
        <v>8.0</v>
      </c>
      <c r="AB31" s="113">
        <f t="shared" si="11"/>
        <v>1</v>
      </c>
      <c r="AC31" s="53">
        <v>11.0</v>
      </c>
      <c r="AD31" s="113">
        <f t="shared" si="12"/>
        <v>1</v>
      </c>
      <c r="AE31" s="54">
        <f t="shared" si="13"/>
        <v>19</v>
      </c>
      <c r="AF31" s="113">
        <f t="shared" si="14"/>
        <v>1</v>
      </c>
      <c r="AG31" s="114">
        <f t="shared" si="15"/>
        <v>54</v>
      </c>
      <c r="AH31" s="54">
        <f t="shared" si="16"/>
        <v>96.42857143</v>
      </c>
      <c r="AI31" s="111">
        <v>9.0</v>
      </c>
      <c r="AJ31" s="111">
        <v>14.0</v>
      </c>
      <c r="AK31" s="115">
        <f t="shared" si="17"/>
        <v>77</v>
      </c>
      <c r="AL31" s="116">
        <f t="shared" si="18"/>
        <v>96.25</v>
      </c>
      <c r="AM31" s="111">
        <v>9.0</v>
      </c>
      <c r="AN31" s="111">
        <v>8.0</v>
      </c>
      <c r="AO31" s="115">
        <f t="shared" si="19"/>
        <v>94</v>
      </c>
      <c r="AP31" s="116">
        <f t="shared" si="20"/>
        <v>93.06930693</v>
      </c>
      <c r="AQ31" s="55">
        <v>3.0</v>
      </c>
      <c r="AR31" s="55">
        <v>6.0</v>
      </c>
      <c r="AS31" s="115">
        <f t="shared" si="21"/>
        <v>103</v>
      </c>
      <c r="AT31" s="116">
        <f t="shared" si="22"/>
        <v>85.12396694</v>
      </c>
      <c r="AU31" s="55">
        <v>7.0</v>
      </c>
      <c r="AV31" s="55">
        <v>14.0</v>
      </c>
      <c r="AW31" s="115">
        <f t="shared" si="23"/>
        <v>124</v>
      </c>
      <c r="AX31" s="116">
        <f t="shared" si="24"/>
        <v>87.32394366</v>
      </c>
      <c r="AY31" s="117">
        <v>5.0</v>
      </c>
      <c r="AZ31" s="117">
        <v>11.0</v>
      </c>
      <c r="BA31" s="118">
        <f t="shared" si="25"/>
        <v>140</v>
      </c>
      <c r="BB31" s="15">
        <f t="shared" si="26"/>
        <v>88.60759494</v>
      </c>
      <c r="BC31" s="117">
        <v>9.0</v>
      </c>
      <c r="BD31" s="117">
        <v>12.0</v>
      </c>
      <c r="BE31" s="119">
        <f t="shared" si="27"/>
        <v>161</v>
      </c>
      <c r="BF31" s="116">
        <f t="shared" si="28"/>
        <v>89.44444444</v>
      </c>
      <c r="BG31" s="120">
        <v>9.0</v>
      </c>
      <c r="BH31" s="120">
        <v>13.0</v>
      </c>
      <c r="BI31" s="115">
        <f t="shared" si="29"/>
        <v>183</v>
      </c>
      <c r="BJ31" s="121">
        <f t="shared" si="30"/>
        <v>89.70588235</v>
      </c>
      <c r="BK31" s="120">
        <v>7.0</v>
      </c>
      <c r="BL31" s="120">
        <v>12.0</v>
      </c>
      <c r="BM31" s="107">
        <f t="shared" si="31"/>
        <v>202</v>
      </c>
      <c r="BN31" s="21">
        <f t="shared" si="32"/>
        <v>90.58295964</v>
      </c>
      <c r="BO31" s="120">
        <v>5.0</v>
      </c>
      <c r="BP31" s="120">
        <v>13.0</v>
      </c>
      <c r="BQ31" s="107">
        <f t="shared" si="33"/>
        <v>220</v>
      </c>
      <c r="BR31" s="21">
        <f t="shared" si="34"/>
        <v>91.28630705</v>
      </c>
      <c r="BS31" s="22">
        <v>12.0</v>
      </c>
      <c r="BT31" s="22">
        <v>9.0</v>
      </c>
      <c r="BU31" s="107">
        <f t="shared" si="35"/>
        <v>241</v>
      </c>
      <c r="BV31" s="21">
        <f t="shared" si="36"/>
        <v>90.94339623</v>
      </c>
      <c r="BW31" s="22">
        <v>5.0</v>
      </c>
      <c r="BX31" s="22">
        <v>8.0</v>
      </c>
      <c r="BY31" s="107">
        <f t="shared" si="37"/>
        <v>254</v>
      </c>
      <c r="BZ31" s="22">
        <f t="shared" si="38"/>
        <v>90.07092199</v>
      </c>
      <c r="CA31" s="22">
        <v>2.0</v>
      </c>
      <c r="CB31" s="22">
        <v>2.0</v>
      </c>
      <c r="CC31" s="107">
        <f t="shared" si="39"/>
        <v>258</v>
      </c>
      <c r="CD31" s="21">
        <f t="shared" si="40"/>
        <v>90.20979021</v>
      </c>
      <c r="CE31" s="122">
        <f t="shared" si="41"/>
        <v>105</v>
      </c>
      <c r="CF31" s="122">
        <f t="shared" si="42"/>
        <v>153</v>
      </c>
    </row>
    <row r="32">
      <c r="A32" s="108">
        <v>27.0</v>
      </c>
      <c r="B32" s="52" t="s">
        <v>67</v>
      </c>
      <c r="C32" s="109">
        <v>5.0</v>
      </c>
      <c r="D32" s="109">
        <v>100.0</v>
      </c>
      <c r="E32" s="109">
        <v>8.0</v>
      </c>
      <c r="F32" s="109">
        <v>88.9</v>
      </c>
      <c r="G32" s="109">
        <v>13.0</v>
      </c>
      <c r="H32" s="110">
        <v>92.9</v>
      </c>
      <c r="I32" s="13">
        <f t="shared" si="1"/>
        <v>13</v>
      </c>
      <c r="J32" s="13">
        <f t="shared" si="2"/>
        <v>92.85714286</v>
      </c>
      <c r="K32" s="109">
        <v>4.0</v>
      </c>
      <c r="L32" s="109">
        <v>50.0</v>
      </c>
      <c r="M32" s="109">
        <v>6.0</v>
      </c>
      <c r="N32" s="109">
        <v>60.0</v>
      </c>
      <c r="O32" s="109">
        <v>10.0</v>
      </c>
      <c r="P32" s="123">
        <v>55.6</v>
      </c>
      <c r="Q32" s="13">
        <f t="shared" si="3"/>
        <v>23</v>
      </c>
      <c r="R32" s="124">
        <f t="shared" si="4"/>
        <v>71.875</v>
      </c>
      <c r="S32" s="111">
        <v>1.0</v>
      </c>
      <c r="T32" s="112">
        <f t="shared" si="5"/>
        <v>0.3333333333</v>
      </c>
      <c r="U32" s="111">
        <v>1.0</v>
      </c>
      <c r="V32" s="112">
        <f t="shared" si="6"/>
        <v>0.5</v>
      </c>
      <c r="W32" s="13">
        <f t="shared" si="7"/>
        <v>2</v>
      </c>
      <c r="X32" s="112">
        <f t="shared" si="8"/>
        <v>0.4</v>
      </c>
      <c r="Y32" s="54">
        <f t="shared" si="9"/>
        <v>25</v>
      </c>
      <c r="Z32" s="77">
        <f t="shared" si="10"/>
        <v>67.56756757</v>
      </c>
      <c r="AA32" s="53">
        <v>8.0</v>
      </c>
      <c r="AB32" s="113">
        <f t="shared" si="11"/>
        <v>1</v>
      </c>
      <c r="AC32" s="53">
        <v>10.0</v>
      </c>
      <c r="AD32" s="113">
        <f t="shared" si="12"/>
        <v>0.9090909091</v>
      </c>
      <c r="AE32" s="54">
        <f t="shared" si="13"/>
        <v>18</v>
      </c>
      <c r="AF32" s="113">
        <f t="shared" si="14"/>
        <v>0.9473684211</v>
      </c>
      <c r="AG32" s="114">
        <f t="shared" si="15"/>
        <v>43</v>
      </c>
      <c r="AH32" s="54">
        <f t="shared" si="16"/>
        <v>76.78571429</v>
      </c>
      <c r="AI32" s="111">
        <v>9.0</v>
      </c>
      <c r="AJ32" s="111">
        <v>14.0</v>
      </c>
      <c r="AK32" s="115">
        <f t="shared" si="17"/>
        <v>66</v>
      </c>
      <c r="AL32" s="116">
        <f t="shared" si="18"/>
        <v>82.5</v>
      </c>
      <c r="AM32" s="111">
        <v>8.0</v>
      </c>
      <c r="AN32" s="111">
        <v>11.0</v>
      </c>
      <c r="AO32" s="115">
        <f t="shared" si="19"/>
        <v>85</v>
      </c>
      <c r="AP32" s="116">
        <f t="shared" si="20"/>
        <v>84.15841584</v>
      </c>
      <c r="AQ32" s="55">
        <v>6.0</v>
      </c>
      <c r="AR32" s="55">
        <v>14.0</v>
      </c>
      <c r="AS32" s="115">
        <f t="shared" si="21"/>
        <v>105</v>
      </c>
      <c r="AT32" s="116">
        <f t="shared" si="22"/>
        <v>86.7768595</v>
      </c>
      <c r="AU32" s="55">
        <v>6.0</v>
      </c>
      <c r="AV32" s="55">
        <v>11.0</v>
      </c>
      <c r="AW32" s="115">
        <f t="shared" si="23"/>
        <v>122</v>
      </c>
      <c r="AX32" s="116">
        <f t="shared" si="24"/>
        <v>85.91549296</v>
      </c>
      <c r="AY32" s="117">
        <v>5.0</v>
      </c>
      <c r="AZ32" s="117">
        <v>11.0</v>
      </c>
      <c r="BA32" s="118">
        <f t="shared" si="25"/>
        <v>138</v>
      </c>
      <c r="BB32" s="15">
        <f t="shared" si="26"/>
        <v>87.34177215</v>
      </c>
      <c r="BC32" s="117">
        <v>9.0</v>
      </c>
      <c r="BD32" s="117">
        <v>13.0</v>
      </c>
      <c r="BE32" s="119">
        <f t="shared" si="27"/>
        <v>160</v>
      </c>
      <c r="BF32" s="116">
        <f t="shared" si="28"/>
        <v>88.88888889</v>
      </c>
      <c r="BG32" s="120">
        <v>7.0</v>
      </c>
      <c r="BH32" s="120">
        <v>10.0</v>
      </c>
      <c r="BI32" s="115">
        <f t="shared" si="29"/>
        <v>177</v>
      </c>
      <c r="BJ32" s="121">
        <f t="shared" si="30"/>
        <v>86.76470588</v>
      </c>
      <c r="BK32" s="120">
        <v>7.0</v>
      </c>
      <c r="BL32" s="120">
        <v>10.0</v>
      </c>
      <c r="BM32" s="107">
        <f t="shared" si="31"/>
        <v>194</v>
      </c>
      <c r="BN32" s="21">
        <f t="shared" si="32"/>
        <v>86.9955157</v>
      </c>
      <c r="BO32" s="120">
        <v>5.0</v>
      </c>
      <c r="BP32" s="120">
        <v>11.0</v>
      </c>
      <c r="BQ32" s="107">
        <f t="shared" si="33"/>
        <v>210</v>
      </c>
      <c r="BR32" s="21">
        <f t="shared" si="34"/>
        <v>87.13692946</v>
      </c>
      <c r="BS32" s="22">
        <v>9.0</v>
      </c>
      <c r="BT32" s="22">
        <v>6.0</v>
      </c>
      <c r="BU32" s="107">
        <f t="shared" si="35"/>
        <v>225</v>
      </c>
      <c r="BV32" s="21">
        <f t="shared" si="36"/>
        <v>84.90566038</v>
      </c>
      <c r="BW32" s="22">
        <v>4.0</v>
      </c>
      <c r="BX32" s="22">
        <v>6.0</v>
      </c>
      <c r="BY32" s="107">
        <f t="shared" si="37"/>
        <v>235</v>
      </c>
      <c r="BZ32" s="22">
        <f t="shared" si="38"/>
        <v>83.33333333</v>
      </c>
      <c r="CA32" s="22">
        <v>2.0</v>
      </c>
      <c r="CB32" s="22">
        <v>2.0</v>
      </c>
      <c r="CC32" s="107">
        <f t="shared" si="39"/>
        <v>239</v>
      </c>
      <c r="CD32" s="21">
        <f t="shared" si="40"/>
        <v>83.56643357</v>
      </c>
      <c r="CE32" s="122">
        <f t="shared" si="41"/>
        <v>95</v>
      </c>
      <c r="CF32" s="122">
        <f t="shared" si="42"/>
        <v>144</v>
      </c>
    </row>
    <row r="33">
      <c r="A33" s="108">
        <v>28.0</v>
      </c>
      <c r="B33" s="52" t="s">
        <v>68</v>
      </c>
      <c r="C33" s="109">
        <v>4.0</v>
      </c>
      <c r="D33" s="109">
        <v>80.0</v>
      </c>
      <c r="E33" s="109">
        <v>8.0</v>
      </c>
      <c r="F33" s="109">
        <v>88.9</v>
      </c>
      <c r="G33" s="109">
        <v>12.0</v>
      </c>
      <c r="H33" s="110">
        <v>85.7</v>
      </c>
      <c r="I33" s="13">
        <f t="shared" si="1"/>
        <v>12</v>
      </c>
      <c r="J33" s="13">
        <f t="shared" si="2"/>
        <v>85.71428571</v>
      </c>
      <c r="K33" s="109">
        <v>5.0</v>
      </c>
      <c r="L33" s="109">
        <v>62.5</v>
      </c>
      <c r="M33" s="109">
        <v>7.0</v>
      </c>
      <c r="N33" s="109">
        <v>70.0</v>
      </c>
      <c r="O33" s="109">
        <v>12.0</v>
      </c>
      <c r="P33" s="123">
        <v>66.7</v>
      </c>
      <c r="Q33" s="13">
        <f t="shared" si="3"/>
        <v>24</v>
      </c>
      <c r="R33" s="13">
        <f t="shared" si="4"/>
        <v>75</v>
      </c>
      <c r="S33" s="111">
        <v>2.0</v>
      </c>
      <c r="T33" s="112">
        <f t="shared" si="5"/>
        <v>0.6666666667</v>
      </c>
      <c r="U33" s="111">
        <v>1.0</v>
      </c>
      <c r="V33" s="112">
        <f t="shared" si="6"/>
        <v>0.5</v>
      </c>
      <c r="W33" s="13">
        <f t="shared" si="7"/>
        <v>3</v>
      </c>
      <c r="X33" s="112">
        <f t="shared" si="8"/>
        <v>0.6</v>
      </c>
      <c r="Y33" s="54">
        <f t="shared" si="9"/>
        <v>27</v>
      </c>
      <c r="Z33" s="77">
        <f t="shared" si="10"/>
        <v>72.97297297</v>
      </c>
      <c r="AA33" s="53">
        <v>8.0</v>
      </c>
      <c r="AB33" s="113">
        <f t="shared" si="11"/>
        <v>1</v>
      </c>
      <c r="AC33" s="53">
        <v>11.0</v>
      </c>
      <c r="AD33" s="113">
        <f t="shared" si="12"/>
        <v>1</v>
      </c>
      <c r="AE33" s="54">
        <f t="shared" si="13"/>
        <v>19</v>
      </c>
      <c r="AF33" s="113">
        <f t="shared" si="14"/>
        <v>1</v>
      </c>
      <c r="AG33" s="114">
        <f t="shared" si="15"/>
        <v>46</v>
      </c>
      <c r="AH33" s="54">
        <f t="shared" si="16"/>
        <v>82.14285714</v>
      </c>
      <c r="AI33" s="111">
        <v>10.0</v>
      </c>
      <c r="AJ33" s="111">
        <v>14.0</v>
      </c>
      <c r="AK33" s="115">
        <f t="shared" si="17"/>
        <v>70</v>
      </c>
      <c r="AL33" s="116">
        <f t="shared" si="18"/>
        <v>87.5</v>
      </c>
      <c r="AM33" s="111">
        <v>9.0</v>
      </c>
      <c r="AN33" s="111">
        <v>11.0</v>
      </c>
      <c r="AO33" s="115">
        <f t="shared" si="19"/>
        <v>90</v>
      </c>
      <c r="AP33" s="116">
        <f t="shared" si="20"/>
        <v>89.10891089</v>
      </c>
      <c r="AQ33" s="55">
        <v>6.0</v>
      </c>
      <c r="AR33" s="55">
        <v>13.0</v>
      </c>
      <c r="AS33" s="115">
        <f t="shared" si="21"/>
        <v>109</v>
      </c>
      <c r="AT33" s="116">
        <f t="shared" si="22"/>
        <v>90.08264463</v>
      </c>
      <c r="AU33" s="55">
        <v>7.0</v>
      </c>
      <c r="AV33" s="55">
        <v>14.0</v>
      </c>
      <c r="AW33" s="115">
        <f t="shared" si="23"/>
        <v>130</v>
      </c>
      <c r="AX33" s="116">
        <f t="shared" si="24"/>
        <v>91.54929577</v>
      </c>
      <c r="AY33" s="117">
        <v>4.0</v>
      </c>
      <c r="AZ33" s="117">
        <v>9.0</v>
      </c>
      <c r="BA33" s="118">
        <f t="shared" si="25"/>
        <v>143</v>
      </c>
      <c r="BB33" s="15">
        <f t="shared" si="26"/>
        <v>90.50632911</v>
      </c>
      <c r="BC33" s="117">
        <v>4.0</v>
      </c>
      <c r="BD33" s="117">
        <v>7.0</v>
      </c>
      <c r="BE33" s="119">
        <f t="shared" si="27"/>
        <v>154</v>
      </c>
      <c r="BF33" s="116">
        <f t="shared" si="28"/>
        <v>85.55555556</v>
      </c>
      <c r="BG33" s="120">
        <v>10.0</v>
      </c>
      <c r="BH33" s="120">
        <v>12.0</v>
      </c>
      <c r="BI33" s="115">
        <f t="shared" si="29"/>
        <v>176</v>
      </c>
      <c r="BJ33" s="121">
        <f t="shared" si="30"/>
        <v>86.2745098</v>
      </c>
      <c r="BK33" s="120">
        <v>6.0</v>
      </c>
      <c r="BL33" s="120">
        <v>8.0</v>
      </c>
      <c r="BM33" s="107">
        <f t="shared" si="31"/>
        <v>190</v>
      </c>
      <c r="BN33" s="21">
        <f t="shared" si="32"/>
        <v>85.20179372</v>
      </c>
      <c r="BO33" s="120">
        <v>4.0</v>
      </c>
      <c r="BP33" s="120">
        <v>11.0</v>
      </c>
      <c r="BQ33" s="107">
        <f t="shared" si="33"/>
        <v>205</v>
      </c>
      <c r="BR33" s="21">
        <f t="shared" si="34"/>
        <v>85.06224066</v>
      </c>
      <c r="BS33" s="22">
        <v>7.0</v>
      </c>
      <c r="BT33" s="22">
        <v>7.0</v>
      </c>
      <c r="BU33" s="107">
        <f t="shared" si="35"/>
        <v>219</v>
      </c>
      <c r="BV33" s="21">
        <f t="shared" si="36"/>
        <v>82.64150943</v>
      </c>
      <c r="BW33" s="22">
        <v>5.0</v>
      </c>
      <c r="BX33" s="22">
        <v>6.0</v>
      </c>
      <c r="BY33" s="107">
        <f t="shared" si="37"/>
        <v>230</v>
      </c>
      <c r="BZ33" s="22">
        <f t="shared" si="38"/>
        <v>81.56028369</v>
      </c>
      <c r="CA33" s="22">
        <v>2.0</v>
      </c>
      <c r="CB33" s="22">
        <v>2.0</v>
      </c>
      <c r="CC33" s="107">
        <f t="shared" si="39"/>
        <v>234</v>
      </c>
      <c r="CD33" s="21">
        <f t="shared" si="40"/>
        <v>81.81818182</v>
      </c>
      <c r="CE33" s="122">
        <f t="shared" si="41"/>
        <v>93</v>
      </c>
      <c r="CF33" s="122">
        <f t="shared" si="42"/>
        <v>141</v>
      </c>
    </row>
    <row r="34">
      <c r="A34" s="108">
        <v>29.0</v>
      </c>
      <c r="B34" s="52" t="s">
        <v>70</v>
      </c>
      <c r="C34" s="109">
        <v>4.0</v>
      </c>
      <c r="D34" s="109">
        <v>80.0</v>
      </c>
      <c r="E34" s="109">
        <v>8.0</v>
      </c>
      <c r="F34" s="109">
        <v>88.9</v>
      </c>
      <c r="G34" s="109">
        <v>12.0</v>
      </c>
      <c r="H34" s="110">
        <v>85.7</v>
      </c>
      <c r="I34" s="13">
        <f t="shared" si="1"/>
        <v>12</v>
      </c>
      <c r="J34" s="13">
        <f t="shared" si="2"/>
        <v>85.71428571</v>
      </c>
      <c r="K34" s="109">
        <v>6.0</v>
      </c>
      <c r="L34" s="109">
        <v>75.0</v>
      </c>
      <c r="M34" s="109">
        <v>7.0</v>
      </c>
      <c r="N34" s="109">
        <v>70.0</v>
      </c>
      <c r="O34" s="109">
        <v>13.0</v>
      </c>
      <c r="P34" s="110">
        <v>72.2</v>
      </c>
      <c r="Q34" s="13">
        <f t="shared" si="3"/>
        <v>25</v>
      </c>
      <c r="R34" s="13">
        <f t="shared" si="4"/>
        <v>78.125</v>
      </c>
      <c r="S34" s="111">
        <v>3.0</v>
      </c>
      <c r="T34" s="112">
        <f t="shared" si="5"/>
        <v>1</v>
      </c>
      <c r="U34" s="111">
        <v>2.0</v>
      </c>
      <c r="V34" s="112">
        <f t="shared" si="6"/>
        <v>1</v>
      </c>
      <c r="W34" s="13">
        <f t="shared" si="7"/>
        <v>5</v>
      </c>
      <c r="X34" s="112">
        <f t="shared" si="8"/>
        <v>1</v>
      </c>
      <c r="Y34" s="54">
        <f t="shared" si="9"/>
        <v>30</v>
      </c>
      <c r="Z34" s="54">
        <f t="shared" si="10"/>
        <v>81.08108108</v>
      </c>
      <c r="AA34" s="53">
        <v>7.0</v>
      </c>
      <c r="AB34" s="113">
        <f t="shared" si="11"/>
        <v>0.875</v>
      </c>
      <c r="AC34" s="53">
        <v>7.0</v>
      </c>
      <c r="AD34" s="113">
        <f t="shared" si="12"/>
        <v>0.6363636364</v>
      </c>
      <c r="AE34" s="54">
        <f t="shared" si="13"/>
        <v>14</v>
      </c>
      <c r="AF34" s="113">
        <f t="shared" si="14"/>
        <v>0.7368421053</v>
      </c>
      <c r="AG34" s="114">
        <f t="shared" si="15"/>
        <v>44</v>
      </c>
      <c r="AH34" s="54">
        <f t="shared" si="16"/>
        <v>78.57142857</v>
      </c>
      <c r="AI34" s="111">
        <v>7.0</v>
      </c>
      <c r="AJ34" s="111">
        <v>12.0</v>
      </c>
      <c r="AK34" s="115">
        <f t="shared" si="17"/>
        <v>63</v>
      </c>
      <c r="AL34" s="116">
        <f t="shared" si="18"/>
        <v>78.75</v>
      </c>
      <c r="AM34" s="111">
        <v>7.0</v>
      </c>
      <c r="AN34" s="111">
        <v>7.0</v>
      </c>
      <c r="AO34" s="115">
        <f t="shared" si="19"/>
        <v>77</v>
      </c>
      <c r="AP34" s="116">
        <f t="shared" si="20"/>
        <v>76.23762376</v>
      </c>
      <c r="AQ34" s="55">
        <v>6.0</v>
      </c>
      <c r="AR34" s="55">
        <v>12.0</v>
      </c>
      <c r="AS34" s="115">
        <f t="shared" si="21"/>
        <v>95</v>
      </c>
      <c r="AT34" s="116">
        <f t="shared" si="22"/>
        <v>78.51239669</v>
      </c>
      <c r="AU34" s="55">
        <v>5.0</v>
      </c>
      <c r="AV34" s="55">
        <v>12.0</v>
      </c>
      <c r="AW34" s="115">
        <f t="shared" si="23"/>
        <v>112</v>
      </c>
      <c r="AX34" s="116">
        <f t="shared" si="24"/>
        <v>78.87323944</v>
      </c>
      <c r="AY34" s="117">
        <v>4.0</v>
      </c>
      <c r="AZ34" s="117">
        <v>8.0</v>
      </c>
      <c r="BA34" s="118">
        <f t="shared" si="25"/>
        <v>124</v>
      </c>
      <c r="BB34" s="15">
        <f t="shared" si="26"/>
        <v>78.48101266</v>
      </c>
      <c r="BC34" s="117">
        <v>9.0</v>
      </c>
      <c r="BD34" s="117">
        <v>12.0</v>
      </c>
      <c r="BE34" s="119">
        <f t="shared" si="27"/>
        <v>145</v>
      </c>
      <c r="BF34" s="116">
        <f t="shared" si="28"/>
        <v>80.55555556</v>
      </c>
      <c r="BG34" s="120">
        <v>9.0</v>
      </c>
      <c r="BH34" s="120">
        <v>12.0</v>
      </c>
      <c r="BI34" s="115">
        <f t="shared" si="29"/>
        <v>166</v>
      </c>
      <c r="BJ34" s="121">
        <f t="shared" si="30"/>
        <v>81.37254902</v>
      </c>
      <c r="BK34" s="120">
        <v>7.0</v>
      </c>
      <c r="BL34" s="120">
        <v>11.0</v>
      </c>
      <c r="BM34" s="107">
        <f t="shared" si="31"/>
        <v>184</v>
      </c>
      <c r="BN34" s="21">
        <f t="shared" si="32"/>
        <v>82.51121076</v>
      </c>
      <c r="BO34" s="120">
        <v>3.0</v>
      </c>
      <c r="BP34" s="120">
        <v>7.0</v>
      </c>
      <c r="BQ34" s="107">
        <f t="shared" si="33"/>
        <v>194</v>
      </c>
      <c r="BR34" s="21">
        <f t="shared" si="34"/>
        <v>80.49792531</v>
      </c>
      <c r="BS34" s="22">
        <v>7.0</v>
      </c>
      <c r="BT34" s="22">
        <v>9.0</v>
      </c>
      <c r="BU34" s="107">
        <f t="shared" si="35"/>
        <v>210</v>
      </c>
      <c r="BV34" s="21">
        <f t="shared" si="36"/>
        <v>79.24528302</v>
      </c>
      <c r="BW34" s="22">
        <v>4.0</v>
      </c>
      <c r="BX34" s="22">
        <v>5.0</v>
      </c>
      <c r="BY34" s="107">
        <f t="shared" si="37"/>
        <v>219</v>
      </c>
      <c r="BZ34" s="22">
        <f t="shared" si="38"/>
        <v>77.65957447</v>
      </c>
      <c r="CA34" s="22">
        <v>2.0</v>
      </c>
      <c r="CB34" s="22">
        <v>2.0</v>
      </c>
      <c r="CC34" s="107">
        <f t="shared" si="39"/>
        <v>223</v>
      </c>
      <c r="CD34" s="21">
        <f t="shared" si="40"/>
        <v>77.97202797</v>
      </c>
      <c r="CE34" s="122">
        <f t="shared" si="41"/>
        <v>90</v>
      </c>
      <c r="CF34" s="122">
        <f t="shared" si="42"/>
        <v>133</v>
      </c>
    </row>
    <row r="35">
      <c r="A35" s="108">
        <v>30.0</v>
      </c>
      <c r="B35" s="52" t="s">
        <v>71</v>
      </c>
      <c r="C35" s="109">
        <v>5.0</v>
      </c>
      <c r="D35" s="109">
        <v>100.0</v>
      </c>
      <c r="E35" s="109">
        <v>8.0</v>
      </c>
      <c r="F35" s="109">
        <v>88.9</v>
      </c>
      <c r="G35" s="109">
        <v>13.0</v>
      </c>
      <c r="H35" s="110">
        <v>92.9</v>
      </c>
      <c r="I35" s="13">
        <f t="shared" si="1"/>
        <v>13</v>
      </c>
      <c r="J35" s="13">
        <f t="shared" si="2"/>
        <v>92.85714286</v>
      </c>
      <c r="K35" s="109">
        <v>8.0</v>
      </c>
      <c r="L35" s="109">
        <v>100.0</v>
      </c>
      <c r="M35" s="109">
        <v>10.0</v>
      </c>
      <c r="N35" s="109">
        <v>100.0</v>
      </c>
      <c r="O35" s="109">
        <v>18.0</v>
      </c>
      <c r="P35" s="110">
        <v>100.0</v>
      </c>
      <c r="Q35" s="13">
        <f t="shared" si="3"/>
        <v>31</v>
      </c>
      <c r="R35" s="13">
        <f t="shared" si="4"/>
        <v>96.875</v>
      </c>
      <c r="S35" s="111">
        <v>3.0</v>
      </c>
      <c r="T35" s="112">
        <f t="shared" si="5"/>
        <v>1</v>
      </c>
      <c r="U35" s="111">
        <v>2.0</v>
      </c>
      <c r="V35" s="112">
        <f t="shared" si="6"/>
        <v>1</v>
      </c>
      <c r="W35" s="13">
        <f t="shared" si="7"/>
        <v>5</v>
      </c>
      <c r="X35" s="112">
        <f t="shared" si="8"/>
        <v>1</v>
      </c>
      <c r="Y35" s="54">
        <f t="shared" si="9"/>
        <v>36</v>
      </c>
      <c r="Z35" s="54">
        <f t="shared" si="10"/>
        <v>97.2972973</v>
      </c>
      <c r="AA35" s="53">
        <v>8.0</v>
      </c>
      <c r="AB35" s="113">
        <f t="shared" si="11"/>
        <v>1</v>
      </c>
      <c r="AC35" s="53">
        <v>11.0</v>
      </c>
      <c r="AD35" s="113">
        <f t="shared" si="12"/>
        <v>1</v>
      </c>
      <c r="AE35" s="54">
        <f t="shared" si="13"/>
        <v>19</v>
      </c>
      <c r="AF35" s="113">
        <f t="shared" si="14"/>
        <v>1</v>
      </c>
      <c r="AG35" s="114">
        <f t="shared" si="15"/>
        <v>55</v>
      </c>
      <c r="AH35" s="54">
        <f t="shared" si="16"/>
        <v>98.21428571</v>
      </c>
      <c r="AI35" s="111">
        <v>9.0</v>
      </c>
      <c r="AJ35" s="111">
        <v>14.0</v>
      </c>
      <c r="AK35" s="115">
        <f t="shared" si="17"/>
        <v>78</v>
      </c>
      <c r="AL35" s="116">
        <f t="shared" si="18"/>
        <v>97.5</v>
      </c>
      <c r="AM35" s="111">
        <v>8.0</v>
      </c>
      <c r="AN35" s="111">
        <v>10.0</v>
      </c>
      <c r="AO35" s="115">
        <f t="shared" si="19"/>
        <v>96</v>
      </c>
      <c r="AP35" s="116">
        <f t="shared" si="20"/>
        <v>95.04950495</v>
      </c>
      <c r="AQ35" s="55">
        <v>6.0</v>
      </c>
      <c r="AR35" s="55">
        <v>13.0</v>
      </c>
      <c r="AS35" s="115">
        <f t="shared" si="21"/>
        <v>115</v>
      </c>
      <c r="AT35" s="116">
        <f t="shared" si="22"/>
        <v>95.04132231</v>
      </c>
      <c r="AU35" s="55">
        <v>7.0</v>
      </c>
      <c r="AV35" s="55">
        <v>12.0</v>
      </c>
      <c r="AW35" s="115">
        <f t="shared" si="23"/>
        <v>134</v>
      </c>
      <c r="AX35" s="116">
        <f t="shared" si="24"/>
        <v>94.36619718</v>
      </c>
      <c r="AY35" s="117">
        <v>4.0</v>
      </c>
      <c r="AZ35" s="117">
        <v>11.0</v>
      </c>
      <c r="BA35" s="118">
        <f t="shared" si="25"/>
        <v>149</v>
      </c>
      <c r="BB35" s="15">
        <f t="shared" si="26"/>
        <v>94.30379747</v>
      </c>
      <c r="BC35" s="117">
        <v>7.0</v>
      </c>
      <c r="BD35" s="117">
        <v>11.0</v>
      </c>
      <c r="BE35" s="119">
        <f t="shared" si="27"/>
        <v>167</v>
      </c>
      <c r="BF35" s="116">
        <f t="shared" si="28"/>
        <v>92.77777778</v>
      </c>
      <c r="BG35" s="120">
        <v>9.0</v>
      </c>
      <c r="BH35" s="120">
        <v>14.0</v>
      </c>
      <c r="BI35" s="115">
        <f t="shared" si="29"/>
        <v>190</v>
      </c>
      <c r="BJ35" s="121">
        <f t="shared" si="30"/>
        <v>93.1372549</v>
      </c>
      <c r="BK35" s="120">
        <v>7.0</v>
      </c>
      <c r="BL35" s="120">
        <v>11.0</v>
      </c>
      <c r="BM35" s="107">
        <f t="shared" si="31"/>
        <v>208</v>
      </c>
      <c r="BN35" s="21">
        <f t="shared" si="32"/>
        <v>93.2735426</v>
      </c>
      <c r="BO35" s="120">
        <v>5.0</v>
      </c>
      <c r="BP35" s="120">
        <v>13.0</v>
      </c>
      <c r="BQ35" s="107">
        <f t="shared" si="33"/>
        <v>226</v>
      </c>
      <c r="BR35" s="21">
        <f t="shared" si="34"/>
        <v>93.77593361</v>
      </c>
      <c r="BS35" s="22">
        <v>9.0</v>
      </c>
      <c r="BT35" s="22">
        <v>9.0</v>
      </c>
      <c r="BU35" s="107">
        <f t="shared" si="35"/>
        <v>244</v>
      </c>
      <c r="BV35" s="21">
        <f t="shared" si="36"/>
        <v>92.0754717</v>
      </c>
      <c r="BW35" s="22">
        <v>3.0</v>
      </c>
      <c r="BX35" s="22">
        <v>5.0</v>
      </c>
      <c r="BY35" s="107">
        <f t="shared" si="37"/>
        <v>252</v>
      </c>
      <c r="BZ35" s="22">
        <f t="shared" si="38"/>
        <v>89.36170213</v>
      </c>
      <c r="CA35" s="22">
        <v>2.0</v>
      </c>
      <c r="CB35" s="22">
        <v>2.0</v>
      </c>
      <c r="CC35" s="107">
        <f t="shared" si="39"/>
        <v>256</v>
      </c>
      <c r="CD35" s="21">
        <f t="shared" si="40"/>
        <v>89.51048951</v>
      </c>
      <c r="CE35" s="122">
        <f t="shared" si="41"/>
        <v>100</v>
      </c>
      <c r="CF35" s="122">
        <f t="shared" si="42"/>
        <v>156</v>
      </c>
    </row>
    <row r="36">
      <c r="A36" s="108">
        <v>31.0</v>
      </c>
      <c r="B36" s="52" t="s">
        <v>72</v>
      </c>
      <c r="C36" s="109">
        <v>4.0</v>
      </c>
      <c r="D36" s="109">
        <v>80.0</v>
      </c>
      <c r="E36" s="109">
        <v>8.0</v>
      </c>
      <c r="F36" s="109">
        <v>88.9</v>
      </c>
      <c r="G36" s="109">
        <v>12.0</v>
      </c>
      <c r="H36" s="110">
        <v>85.7</v>
      </c>
      <c r="I36" s="13">
        <f t="shared" si="1"/>
        <v>12</v>
      </c>
      <c r="J36" s="13">
        <f t="shared" si="2"/>
        <v>85.71428571</v>
      </c>
      <c r="K36" s="109">
        <v>6.0</v>
      </c>
      <c r="L36" s="109">
        <v>75.0</v>
      </c>
      <c r="M36" s="109">
        <v>6.0</v>
      </c>
      <c r="N36" s="109">
        <v>60.0</v>
      </c>
      <c r="O36" s="109">
        <v>12.0</v>
      </c>
      <c r="P36" s="123">
        <v>66.7</v>
      </c>
      <c r="Q36" s="13">
        <f t="shared" si="3"/>
        <v>24</v>
      </c>
      <c r="R36" s="13">
        <f t="shared" si="4"/>
        <v>75</v>
      </c>
      <c r="S36" s="111">
        <v>2.0</v>
      </c>
      <c r="T36" s="112">
        <f t="shared" si="5"/>
        <v>0.6666666667</v>
      </c>
      <c r="U36" s="111">
        <v>1.0</v>
      </c>
      <c r="V36" s="112">
        <f t="shared" si="6"/>
        <v>0.5</v>
      </c>
      <c r="W36" s="13">
        <f t="shared" si="7"/>
        <v>3</v>
      </c>
      <c r="X36" s="112">
        <f t="shared" si="8"/>
        <v>0.6</v>
      </c>
      <c r="Y36" s="54">
        <f t="shared" si="9"/>
        <v>27</v>
      </c>
      <c r="Z36" s="77">
        <f t="shared" si="10"/>
        <v>72.97297297</v>
      </c>
      <c r="AA36" s="53">
        <v>7.0</v>
      </c>
      <c r="AB36" s="113">
        <f t="shared" si="11"/>
        <v>0.875</v>
      </c>
      <c r="AC36" s="53">
        <v>11.0</v>
      </c>
      <c r="AD36" s="113">
        <f t="shared" si="12"/>
        <v>1</v>
      </c>
      <c r="AE36" s="54">
        <f t="shared" si="13"/>
        <v>18</v>
      </c>
      <c r="AF36" s="113">
        <f t="shared" si="14"/>
        <v>0.9473684211</v>
      </c>
      <c r="AG36" s="114">
        <f t="shared" si="15"/>
        <v>45</v>
      </c>
      <c r="AH36" s="54">
        <f t="shared" si="16"/>
        <v>80.35714286</v>
      </c>
      <c r="AI36" s="111">
        <v>10.0</v>
      </c>
      <c r="AJ36" s="111">
        <v>14.0</v>
      </c>
      <c r="AK36" s="115">
        <f t="shared" si="17"/>
        <v>69</v>
      </c>
      <c r="AL36" s="116">
        <f t="shared" si="18"/>
        <v>86.25</v>
      </c>
      <c r="AM36" s="111">
        <v>9.0</v>
      </c>
      <c r="AN36" s="111">
        <v>11.0</v>
      </c>
      <c r="AO36" s="115">
        <f t="shared" si="19"/>
        <v>89</v>
      </c>
      <c r="AP36" s="116">
        <f t="shared" si="20"/>
        <v>88.11881188</v>
      </c>
      <c r="AQ36" s="55">
        <v>6.0</v>
      </c>
      <c r="AR36" s="55">
        <v>12.0</v>
      </c>
      <c r="AS36" s="115">
        <f t="shared" si="21"/>
        <v>107</v>
      </c>
      <c r="AT36" s="116">
        <f t="shared" si="22"/>
        <v>88.42975207</v>
      </c>
      <c r="AU36" s="55">
        <v>6.0</v>
      </c>
      <c r="AV36" s="55">
        <v>13.0</v>
      </c>
      <c r="AW36" s="115">
        <f t="shared" si="23"/>
        <v>126</v>
      </c>
      <c r="AX36" s="116">
        <f t="shared" si="24"/>
        <v>88.73239437</v>
      </c>
      <c r="AY36" s="117">
        <v>5.0</v>
      </c>
      <c r="AZ36" s="117">
        <v>11.0</v>
      </c>
      <c r="BA36" s="118">
        <f t="shared" si="25"/>
        <v>142</v>
      </c>
      <c r="BB36" s="15">
        <f t="shared" si="26"/>
        <v>89.87341772</v>
      </c>
      <c r="BC36" s="117">
        <v>9.0</v>
      </c>
      <c r="BD36" s="117">
        <v>11.0</v>
      </c>
      <c r="BE36" s="119">
        <f t="shared" si="27"/>
        <v>162</v>
      </c>
      <c r="BF36" s="116">
        <f t="shared" si="28"/>
        <v>90</v>
      </c>
      <c r="BG36" s="120">
        <v>7.0</v>
      </c>
      <c r="BH36" s="120">
        <v>10.0</v>
      </c>
      <c r="BI36" s="115">
        <f t="shared" si="29"/>
        <v>179</v>
      </c>
      <c r="BJ36" s="121">
        <f t="shared" si="30"/>
        <v>87.74509804</v>
      </c>
      <c r="BK36" s="120">
        <v>5.0</v>
      </c>
      <c r="BL36" s="120">
        <v>10.0</v>
      </c>
      <c r="BM36" s="107">
        <f t="shared" si="31"/>
        <v>194</v>
      </c>
      <c r="BN36" s="21">
        <f t="shared" si="32"/>
        <v>86.9955157</v>
      </c>
      <c r="BO36" s="120">
        <v>5.0</v>
      </c>
      <c r="BP36" s="120">
        <v>12.0</v>
      </c>
      <c r="BQ36" s="107">
        <f t="shared" si="33"/>
        <v>211</v>
      </c>
      <c r="BR36" s="21">
        <f t="shared" si="34"/>
        <v>87.55186722</v>
      </c>
      <c r="BS36" s="22">
        <v>8.0</v>
      </c>
      <c r="BT36" s="22">
        <v>9.0</v>
      </c>
      <c r="BU36" s="107">
        <f t="shared" si="35"/>
        <v>228</v>
      </c>
      <c r="BV36" s="21">
        <f t="shared" si="36"/>
        <v>86.03773585</v>
      </c>
      <c r="BW36" s="22">
        <v>3.0</v>
      </c>
      <c r="BX36" s="22">
        <v>5.0</v>
      </c>
      <c r="BY36" s="107">
        <f t="shared" si="37"/>
        <v>236</v>
      </c>
      <c r="BZ36" s="22">
        <f t="shared" si="38"/>
        <v>83.68794326</v>
      </c>
      <c r="CA36" s="22">
        <v>2.0</v>
      </c>
      <c r="CB36" s="22">
        <v>2.0</v>
      </c>
      <c r="CC36" s="107">
        <f t="shared" si="39"/>
        <v>240</v>
      </c>
      <c r="CD36" s="21">
        <f t="shared" si="40"/>
        <v>83.91608392</v>
      </c>
      <c r="CE36" s="122">
        <f t="shared" si="41"/>
        <v>94</v>
      </c>
      <c r="CF36" s="122">
        <f t="shared" si="42"/>
        <v>146</v>
      </c>
    </row>
    <row r="37">
      <c r="A37" s="108">
        <v>32.0</v>
      </c>
      <c r="B37" s="52" t="s">
        <v>73</v>
      </c>
      <c r="C37" s="109">
        <v>4.0</v>
      </c>
      <c r="D37" s="109">
        <v>80.0</v>
      </c>
      <c r="E37" s="109">
        <v>9.0</v>
      </c>
      <c r="F37" s="109">
        <v>100.0</v>
      </c>
      <c r="G37" s="109">
        <v>13.0</v>
      </c>
      <c r="H37" s="110">
        <v>92.9</v>
      </c>
      <c r="I37" s="13">
        <f t="shared" si="1"/>
        <v>13</v>
      </c>
      <c r="J37" s="13">
        <f t="shared" si="2"/>
        <v>92.85714286</v>
      </c>
      <c r="K37" s="109">
        <v>7.0</v>
      </c>
      <c r="L37" s="109">
        <v>87.5</v>
      </c>
      <c r="M37" s="109">
        <v>8.0</v>
      </c>
      <c r="N37" s="109">
        <v>80.0</v>
      </c>
      <c r="O37" s="109">
        <v>15.0</v>
      </c>
      <c r="P37" s="110">
        <v>83.3</v>
      </c>
      <c r="Q37" s="13">
        <f t="shared" si="3"/>
        <v>28</v>
      </c>
      <c r="R37" s="13">
        <f t="shared" si="4"/>
        <v>87.5</v>
      </c>
      <c r="S37" s="111">
        <v>3.0</v>
      </c>
      <c r="T37" s="112">
        <f t="shared" si="5"/>
        <v>1</v>
      </c>
      <c r="U37" s="111">
        <v>2.0</v>
      </c>
      <c r="V37" s="112">
        <f t="shared" si="6"/>
        <v>1</v>
      </c>
      <c r="W37" s="13">
        <f t="shared" si="7"/>
        <v>5</v>
      </c>
      <c r="X37" s="112">
        <f t="shared" si="8"/>
        <v>1</v>
      </c>
      <c r="Y37" s="54">
        <f t="shared" si="9"/>
        <v>33</v>
      </c>
      <c r="Z37" s="54">
        <f t="shared" si="10"/>
        <v>89.18918919</v>
      </c>
      <c r="AA37" s="53">
        <v>7.0</v>
      </c>
      <c r="AB37" s="113">
        <f t="shared" si="11"/>
        <v>0.875</v>
      </c>
      <c r="AC37" s="53">
        <v>11.0</v>
      </c>
      <c r="AD37" s="113">
        <f t="shared" si="12"/>
        <v>1</v>
      </c>
      <c r="AE37" s="54">
        <f t="shared" si="13"/>
        <v>18</v>
      </c>
      <c r="AF37" s="113">
        <f t="shared" si="14"/>
        <v>0.9473684211</v>
      </c>
      <c r="AG37" s="114">
        <f t="shared" si="15"/>
        <v>51</v>
      </c>
      <c r="AH37" s="54">
        <f t="shared" si="16"/>
        <v>91.07142857</v>
      </c>
      <c r="AI37" s="111">
        <v>9.0</v>
      </c>
      <c r="AJ37" s="111">
        <v>13.0</v>
      </c>
      <c r="AK37" s="115">
        <f t="shared" si="17"/>
        <v>73</v>
      </c>
      <c r="AL37" s="116">
        <f t="shared" si="18"/>
        <v>91.25</v>
      </c>
      <c r="AM37" s="111">
        <v>9.0</v>
      </c>
      <c r="AN37" s="111">
        <v>11.0</v>
      </c>
      <c r="AO37" s="115">
        <f t="shared" si="19"/>
        <v>93</v>
      </c>
      <c r="AP37" s="116">
        <f t="shared" si="20"/>
        <v>92.07920792</v>
      </c>
      <c r="AQ37" s="55">
        <v>6.0</v>
      </c>
      <c r="AR37" s="55">
        <v>13.0</v>
      </c>
      <c r="AS37" s="115">
        <f t="shared" si="21"/>
        <v>112</v>
      </c>
      <c r="AT37" s="116">
        <f t="shared" si="22"/>
        <v>92.56198347</v>
      </c>
      <c r="AU37" s="55">
        <v>7.0</v>
      </c>
      <c r="AV37" s="55">
        <v>13.0</v>
      </c>
      <c r="AW37" s="115">
        <f t="shared" si="23"/>
        <v>132</v>
      </c>
      <c r="AX37" s="116">
        <f t="shared" si="24"/>
        <v>92.95774648</v>
      </c>
      <c r="AY37" s="117">
        <v>5.0</v>
      </c>
      <c r="AZ37" s="117">
        <v>11.0</v>
      </c>
      <c r="BA37" s="118">
        <f t="shared" si="25"/>
        <v>148</v>
      </c>
      <c r="BB37" s="15">
        <f t="shared" si="26"/>
        <v>93.67088608</v>
      </c>
      <c r="BC37" s="117">
        <v>8.0</v>
      </c>
      <c r="BD37" s="117">
        <v>13.0</v>
      </c>
      <c r="BE37" s="119">
        <f t="shared" si="27"/>
        <v>169</v>
      </c>
      <c r="BF37" s="116">
        <f t="shared" si="28"/>
        <v>93.88888889</v>
      </c>
      <c r="BG37" s="120">
        <v>10.0</v>
      </c>
      <c r="BH37" s="120">
        <v>13.0</v>
      </c>
      <c r="BI37" s="115">
        <f t="shared" si="29"/>
        <v>192</v>
      </c>
      <c r="BJ37" s="121">
        <f t="shared" si="30"/>
        <v>94.11764706</v>
      </c>
      <c r="BK37" s="120">
        <v>5.0</v>
      </c>
      <c r="BL37" s="120">
        <v>11.0</v>
      </c>
      <c r="BM37" s="107">
        <f t="shared" si="31"/>
        <v>208</v>
      </c>
      <c r="BN37" s="21">
        <f t="shared" si="32"/>
        <v>93.2735426</v>
      </c>
      <c r="BO37" s="120">
        <v>5.0</v>
      </c>
      <c r="BP37" s="120">
        <v>13.0</v>
      </c>
      <c r="BQ37" s="107">
        <f t="shared" si="33"/>
        <v>226</v>
      </c>
      <c r="BR37" s="21">
        <f t="shared" si="34"/>
        <v>93.77593361</v>
      </c>
      <c r="BS37" s="22">
        <v>11.0</v>
      </c>
      <c r="BT37" s="22">
        <v>11.0</v>
      </c>
      <c r="BU37" s="107">
        <f t="shared" si="35"/>
        <v>248</v>
      </c>
      <c r="BV37" s="21">
        <f t="shared" si="36"/>
        <v>93.58490566</v>
      </c>
      <c r="BW37" s="22">
        <v>6.0</v>
      </c>
      <c r="BX37" s="22">
        <v>9.0</v>
      </c>
      <c r="BY37" s="107">
        <f t="shared" si="37"/>
        <v>263</v>
      </c>
      <c r="BZ37" s="22">
        <f t="shared" si="38"/>
        <v>93.26241135</v>
      </c>
      <c r="CA37" s="22">
        <v>2.0</v>
      </c>
      <c r="CB37" s="22">
        <v>2.0</v>
      </c>
      <c r="CC37" s="107">
        <f t="shared" si="39"/>
        <v>267</v>
      </c>
      <c r="CD37" s="21">
        <f t="shared" si="40"/>
        <v>93.35664336</v>
      </c>
      <c r="CE37" s="122">
        <f t="shared" si="41"/>
        <v>104</v>
      </c>
      <c r="CF37" s="122">
        <f t="shared" si="42"/>
        <v>163</v>
      </c>
    </row>
    <row r="38">
      <c r="A38" s="108">
        <v>33.0</v>
      </c>
      <c r="B38" s="52" t="s">
        <v>75</v>
      </c>
      <c r="C38" s="109">
        <v>3.0</v>
      </c>
      <c r="D38" s="109">
        <v>60.0</v>
      </c>
      <c r="E38" s="109">
        <v>5.0</v>
      </c>
      <c r="F38" s="109">
        <v>55.6</v>
      </c>
      <c r="G38" s="109">
        <v>8.0</v>
      </c>
      <c r="H38" s="123">
        <v>57.1</v>
      </c>
      <c r="I38" s="13">
        <f t="shared" si="1"/>
        <v>8</v>
      </c>
      <c r="J38" s="13">
        <f t="shared" si="2"/>
        <v>57.14285714</v>
      </c>
      <c r="K38" s="109">
        <v>7.0</v>
      </c>
      <c r="L38" s="109">
        <v>87.5</v>
      </c>
      <c r="M38" s="109">
        <v>7.0</v>
      </c>
      <c r="N38" s="109">
        <v>70.0</v>
      </c>
      <c r="O38" s="109">
        <v>14.0</v>
      </c>
      <c r="P38" s="110">
        <v>77.8</v>
      </c>
      <c r="Q38" s="13">
        <f t="shared" si="3"/>
        <v>22</v>
      </c>
      <c r="R38" s="124">
        <f t="shared" si="4"/>
        <v>68.75</v>
      </c>
      <c r="S38" s="111">
        <v>3.0</v>
      </c>
      <c r="T38" s="112">
        <f t="shared" si="5"/>
        <v>1</v>
      </c>
      <c r="U38" s="111">
        <v>2.0</v>
      </c>
      <c r="V38" s="112">
        <f t="shared" si="6"/>
        <v>1</v>
      </c>
      <c r="W38" s="13">
        <f t="shared" si="7"/>
        <v>5</v>
      </c>
      <c r="X38" s="112">
        <f t="shared" si="8"/>
        <v>1</v>
      </c>
      <c r="Y38" s="54">
        <f t="shared" si="9"/>
        <v>27</v>
      </c>
      <c r="Z38" s="77">
        <f t="shared" si="10"/>
        <v>72.97297297</v>
      </c>
      <c r="AA38" s="53">
        <v>8.0</v>
      </c>
      <c r="AB38" s="113">
        <f t="shared" si="11"/>
        <v>1</v>
      </c>
      <c r="AC38" s="53">
        <v>10.0</v>
      </c>
      <c r="AD38" s="113">
        <f t="shared" si="12"/>
        <v>0.9090909091</v>
      </c>
      <c r="AE38" s="54">
        <f t="shared" si="13"/>
        <v>18</v>
      </c>
      <c r="AF38" s="113">
        <f t="shared" si="14"/>
        <v>0.9473684211</v>
      </c>
      <c r="AG38" s="114">
        <f t="shared" si="15"/>
        <v>45</v>
      </c>
      <c r="AH38" s="54">
        <f t="shared" si="16"/>
        <v>80.35714286</v>
      </c>
      <c r="AI38" s="111">
        <v>8.0</v>
      </c>
      <c r="AJ38" s="111">
        <v>12.0</v>
      </c>
      <c r="AK38" s="115">
        <f t="shared" si="17"/>
        <v>65</v>
      </c>
      <c r="AL38" s="116">
        <f t="shared" si="18"/>
        <v>81.25</v>
      </c>
      <c r="AM38" s="111">
        <v>9.0</v>
      </c>
      <c r="AN38" s="111">
        <v>10.0</v>
      </c>
      <c r="AO38" s="115">
        <f t="shared" si="19"/>
        <v>84</v>
      </c>
      <c r="AP38" s="116">
        <f t="shared" si="20"/>
        <v>83.16831683</v>
      </c>
      <c r="AQ38" s="55">
        <v>5.0</v>
      </c>
      <c r="AR38" s="55">
        <v>9.0</v>
      </c>
      <c r="AS38" s="115">
        <f t="shared" si="21"/>
        <v>98</v>
      </c>
      <c r="AT38" s="116">
        <f t="shared" si="22"/>
        <v>80.99173554</v>
      </c>
      <c r="AU38" s="55">
        <v>6.0</v>
      </c>
      <c r="AV38" s="55">
        <v>13.0</v>
      </c>
      <c r="AW38" s="115">
        <f t="shared" si="23"/>
        <v>117</v>
      </c>
      <c r="AX38" s="116">
        <f t="shared" si="24"/>
        <v>82.3943662</v>
      </c>
      <c r="AY38" s="117">
        <v>3.0</v>
      </c>
      <c r="AZ38" s="117">
        <v>7.0</v>
      </c>
      <c r="BA38" s="118">
        <f t="shared" si="25"/>
        <v>127</v>
      </c>
      <c r="BB38" s="15">
        <f t="shared" si="26"/>
        <v>80.37974684</v>
      </c>
      <c r="BC38" s="117">
        <v>8.0</v>
      </c>
      <c r="BD38" s="117">
        <v>10.0</v>
      </c>
      <c r="BE38" s="119">
        <f t="shared" si="27"/>
        <v>145</v>
      </c>
      <c r="BF38" s="116">
        <f t="shared" si="28"/>
        <v>80.55555556</v>
      </c>
      <c r="BG38" s="120">
        <v>7.0</v>
      </c>
      <c r="BH38" s="120">
        <v>10.0</v>
      </c>
      <c r="BI38" s="115">
        <f t="shared" si="29"/>
        <v>162</v>
      </c>
      <c r="BJ38" s="121">
        <f t="shared" si="30"/>
        <v>79.41176471</v>
      </c>
      <c r="BK38" s="120">
        <v>6.0</v>
      </c>
      <c r="BL38" s="120">
        <v>7.0</v>
      </c>
      <c r="BM38" s="107">
        <f t="shared" si="31"/>
        <v>175</v>
      </c>
      <c r="BN38" s="21">
        <f t="shared" si="32"/>
        <v>78.47533632</v>
      </c>
      <c r="BO38" s="120">
        <v>3.0</v>
      </c>
      <c r="BP38" s="120">
        <v>8.0</v>
      </c>
      <c r="BQ38" s="107">
        <f t="shared" si="33"/>
        <v>186</v>
      </c>
      <c r="BR38" s="21">
        <f t="shared" si="34"/>
        <v>77.17842324</v>
      </c>
      <c r="BS38" s="22">
        <v>8.0</v>
      </c>
      <c r="BT38" s="22">
        <v>7.0</v>
      </c>
      <c r="BU38" s="107">
        <f t="shared" si="35"/>
        <v>201</v>
      </c>
      <c r="BV38" s="21">
        <f t="shared" si="36"/>
        <v>75.8490566</v>
      </c>
      <c r="BW38" s="22">
        <v>5.0</v>
      </c>
      <c r="BX38" s="22">
        <v>8.0</v>
      </c>
      <c r="BY38" s="107">
        <f t="shared" si="37"/>
        <v>214</v>
      </c>
      <c r="BZ38" s="22">
        <f t="shared" si="38"/>
        <v>75.88652482</v>
      </c>
      <c r="CA38" s="22">
        <v>2.0</v>
      </c>
      <c r="CB38" s="22">
        <v>2.0</v>
      </c>
      <c r="CC38" s="107">
        <f t="shared" si="39"/>
        <v>218</v>
      </c>
      <c r="CD38" s="21">
        <f t="shared" si="40"/>
        <v>76.22377622</v>
      </c>
      <c r="CE38" s="122">
        <f t="shared" si="41"/>
        <v>91</v>
      </c>
      <c r="CF38" s="122">
        <f t="shared" si="42"/>
        <v>127</v>
      </c>
    </row>
    <row r="39">
      <c r="A39" s="108">
        <v>34.0</v>
      </c>
      <c r="B39" s="52" t="s">
        <v>76</v>
      </c>
      <c r="C39" s="109">
        <v>5.0</v>
      </c>
      <c r="D39" s="109">
        <v>100.0</v>
      </c>
      <c r="E39" s="109">
        <v>9.0</v>
      </c>
      <c r="F39" s="109">
        <v>100.0</v>
      </c>
      <c r="G39" s="109">
        <v>14.0</v>
      </c>
      <c r="H39" s="110">
        <v>100.0</v>
      </c>
      <c r="I39" s="13">
        <f t="shared" si="1"/>
        <v>14</v>
      </c>
      <c r="J39" s="13">
        <f t="shared" si="2"/>
        <v>100</v>
      </c>
      <c r="K39" s="109">
        <v>6.0</v>
      </c>
      <c r="L39" s="109">
        <v>75.0</v>
      </c>
      <c r="M39" s="109">
        <v>9.0</v>
      </c>
      <c r="N39" s="109">
        <v>90.0</v>
      </c>
      <c r="O39" s="109">
        <v>15.0</v>
      </c>
      <c r="P39" s="110">
        <v>83.3</v>
      </c>
      <c r="Q39" s="13">
        <f t="shared" si="3"/>
        <v>29</v>
      </c>
      <c r="R39" s="13">
        <f t="shared" si="4"/>
        <v>90.625</v>
      </c>
      <c r="S39" s="111">
        <v>3.0</v>
      </c>
      <c r="T39" s="112">
        <f t="shared" si="5"/>
        <v>1</v>
      </c>
      <c r="U39" s="111">
        <v>2.0</v>
      </c>
      <c r="V39" s="112">
        <f t="shared" si="6"/>
        <v>1</v>
      </c>
      <c r="W39" s="13">
        <f t="shared" si="7"/>
        <v>5</v>
      </c>
      <c r="X39" s="112">
        <f t="shared" si="8"/>
        <v>1</v>
      </c>
      <c r="Y39" s="54">
        <f t="shared" si="9"/>
        <v>34</v>
      </c>
      <c r="Z39" s="54">
        <f t="shared" si="10"/>
        <v>91.89189189</v>
      </c>
      <c r="AA39" s="53">
        <v>8.0</v>
      </c>
      <c r="AB39" s="113">
        <f t="shared" si="11"/>
        <v>1</v>
      </c>
      <c r="AC39" s="53">
        <v>11.0</v>
      </c>
      <c r="AD39" s="113">
        <f t="shared" si="12"/>
        <v>1</v>
      </c>
      <c r="AE39" s="54">
        <f t="shared" si="13"/>
        <v>19</v>
      </c>
      <c r="AF39" s="113">
        <f t="shared" si="14"/>
        <v>1</v>
      </c>
      <c r="AG39" s="114">
        <f t="shared" si="15"/>
        <v>53</v>
      </c>
      <c r="AH39" s="54">
        <f t="shared" si="16"/>
        <v>94.64285714</v>
      </c>
      <c r="AI39" s="111">
        <v>10.0</v>
      </c>
      <c r="AJ39" s="111">
        <v>14.0</v>
      </c>
      <c r="AK39" s="115">
        <f t="shared" si="17"/>
        <v>77</v>
      </c>
      <c r="AL39" s="116">
        <f t="shared" si="18"/>
        <v>96.25</v>
      </c>
      <c r="AM39" s="111">
        <v>9.0</v>
      </c>
      <c r="AN39" s="111">
        <v>11.0</v>
      </c>
      <c r="AO39" s="115">
        <f t="shared" si="19"/>
        <v>97</v>
      </c>
      <c r="AP39" s="116">
        <f t="shared" si="20"/>
        <v>96.03960396</v>
      </c>
      <c r="AQ39" s="55">
        <v>6.0</v>
      </c>
      <c r="AR39" s="55">
        <v>14.0</v>
      </c>
      <c r="AS39" s="115">
        <f t="shared" si="21"/>
        <v>117</v>
      </c>
      <c r="AT39" s="116">
        <f t="shared" si="22"/>
        <v>96.69421488</v>
      </c>
      <c r="AU39" s="55">
        <v>5.0</v>
      </c>
      <c r="AV39" s="55">
        <v>12.0</v>
      </c>
      <c r="AW39" s="115">
        <f t="shared" si="23"/>
        <v>134</v>
      </c>
      <c r="AX39" s="116">
        <f t="shared" si="24"/>
        <v>94.36619718</v>
      </c>
      <c r="AY39" s="117">
        <v>5.0</v>
      </c>
      <c r="AZ39" s="117">
        <v>10.0</v>
      </c>
      <c r="BA39" s="118">
        <f t="shared" si="25"/>
        <v>149</v>
      </c>
      <c r="BB39" s="15">
        <f t="shared" si="26"/>
        <v>94.30379747</v>
      </c>
      <c r="BC39" s="117">
        <v>9.0</v>
      </c>
      <c r="BD39" s="117">
        <v>13.0</v>
      </c>
      <c r="BE39" s="119">
        <f t="shared" si="27"/>
        <v>171</v>
      </c>
      <c r="BF39" s="116">
        <f t="shared" si="28"/>
        <v>95</v>
      </c>
      <c r="BG39" s="120">
        <v>7.0</v>
      </c>
      <c r="BH39" s="120">
        <v>13.0</v>
      </c>
      <c r="BI39" s="115">
        <f t="shared" si="29"/>
        <v>191</v>
      </c>
      <c r="BJ39" s="121">
        <f t="shared" si="30"/>
        <v>93.62745098</v>
      </c>
      <c r="BK39" s="120">
        <v>6.0</v>
      </c>
      <c r="BL39" s="120">
        <v>12.0</v>
      </c>
      <c r="BM39" s="107">
        <f t="shared" si="31"/>
        <v>209</v>
      </c>
      <c r="BN39" s="21">
        <f t="shared" si="32"/>
        <v>93.72197309</v>
      </c>
      <c r="BO39" s="120">
        <v>5.0</v>
      </c>
      <c r="BP39" s="120">
        <v>12.0</v>
      </c>
      <c r="BQ39" s="107">
        <f t="shared" si="33"/>
        <v>226</v>
      </c>
      <c r="BR39" s="21">
        <f t="shared" si="34"/>
        <v>93.77593361</v>
      </c>
      <c r="BS39" s="22">
        <v>12.0</v>
      </c>
      <c r="BT39" s="22">
        <v>11.0</v>
      </c>
      <c r="BU39" s="107">
        <f t="shared" si="35"/>
        <v>249</v>
      </c>
      <c r="BV39" s="21">
        <f t="shared" si="36"/>
        <v>93.96226415</v>
      </c>
      <c r="BW39" s="22">
        <v>5.0</v>
      </c>
      <c r="BX39" s="22">
        <v>7.0</v>
      </c>
      <c r="BY39" s="107">
        <f t="shared" si="37"/>
        <v>261</v>
      </c>
      <c r="BZ39" s="22">
        <f t="shared" si="38"/>
        <v>92.55319149</v>
      </c>
      <c r="CA39" s="22">
        <v>2.0</v>
      </c>
      <c r="CB39" s="22">
        <v>2.0</v>
      </c>
      <c r="CC39" s="107">
        <f t="shared" si="39"/>
        <v>265</v>
      </c>
      <c r="CD39" s="21">
        <f t="shared" si="40"/>
        <v>92.65734266</v>
      </c>
      <c r="CE39" s="122">
        <f t="shared" si="41"/>
        <v>103</v>
      </c>
      <c r="CF39" s="122">
        <f t="shared" si="42"/>
        <v>162</v>
      </c>
    </row>
    <row r="40">
      <c r="A40" s="108">
        <v>35.0</v>
      </c>
      <c r="B40" s="52" t="s">
        <v>77</v>
      </c>
      <c r="C40" s="109">
        <v>5.0</v>
      </c>
      <c r="D40" s="109">
        <v>100.0</v>
      </c>
      <c r="E40" s="109">
        <v>9.0</v>
      </c>
      <c r="F40" s="109">
        <v>100.0</v>
      </c>
      <c r="G40" s="109">
        <v>14.0</v>
      </c>
      <c r="H40" s="110">
        <v>100.0</v>
      </c>
      <c r="I40" s="13">
        <f t="shared" si="1"/>
        <v>14</v>
      </c>
      <c r="J40" s="13">
        <f t="shared" si="2"/>
        <v>100</v>
      </c>
      <c r="K40" s="109">
        <v>7.0</v>
      </c>
      <c r="L40" s="109">
        <v>87.5</v>
      </c>
      <c r="M40" s="109">
        <v>10.0</v>
      </c>
      <c r="N40" s="109">
        <v>100.0</v>
      </c>
      <c r="O40" s="109">
        <v>17.0</v>
      </c>
      <c r="P40" s="110">
        <v>94.4</v>
      </c>
      <c r="Q40" s="13">
        <f t="shared" si="3"/>
        <v>31</v>
      </c>
      <c r="R40" s="13">
        <f t="shared" si="4"/>
        <v>96.875</v>
      </c>
      <c r="S40" s="111">
        <v>0.0</v>
      </c>
      <c r="T40" s="112">
        <f t="shared" si="5"/>
        <v>0</v>
      </c>
      <c r="U40" s="111">
        <v>0.0</v>
      </c>
      <c r="V40" s="112">
        <f t="shared" si="6"/>
        <v>0</v>
      </c>
      <c r="W40" s="13">
        <f t="shared" si="7"/>
        <v>0</v>
      </c>
      <c r="X40" s="112">
        <f t="shared" si="8"/>
        <v>0</v>
      </c>
      <c r="Y40" s="54">
        <f t="shared" si="9"/>
        <v>31</v>
      </c>
      <c r="Z40" s="54">
        <f t="shared" si="10"/>
        <v>83.78378378</v>
      </c>
      <c r="AA40" s="53">
        <v>8.0</v>
      </c>
      <c r="AB40" s="113">
        <f t="shared" si="11"/>
        <v>1</v>
      </c>
      <c r="AC40" s="53">
        <v>9.0</v>
      </c>
      <c r="AD40" s="113">
        <f t="shared" si="12"/>
        <v>0.8181818182</v>
      </c>
      <c r="AE40" s="54">
        <f t="shared" si="13"/>
        <v>17</v>
      </c>
      <c r="AF40" s="113">
        <f t="shared" si="14"/>
        <v>0.8947368421</v>
      </c>
      <c r="AG40" s="114">
        <f t="shared" si="15"/>
        <v>48</v>
      </c>
      <c r="AH40" s="54">
        <f t="shared" si="16"/>
        <v>85.71428571</v>
      </c>
      <c r="AI40" s="111">
        <v>10.0</v>
      </c>
      <c r="AJ40" s="111">
        <v>14.0</v>
      </c>
      <c r="AK40" s="115">
        <f t="shared" si="17"/>
        <v>72</v>
      </c>
      <c r="AL40" s="116">
        <f t="shared" si="18"/>
        <v>90</v>
      </c>
      <c r="AM40" s="111">
        <v>9.0</v>
      </c>
      <c r="AN40" s="111">
        <v>12.0</v>
      </c>
      <c r="AO40" s="115">
        <f t="shared" si="19"/>
        <v>93</v>
      </c>
      <c r="AP40" s="116">
        <f t="shared" si="20"/>
        <v>92.07920792</v>
      </c>
      <c r="AQ40" s="55">
        <v>6.0</v>
      </c>
      <c r="AR40" s="55">
        <v>14.0</v>
      </c>
      <c r="AS40" s="115">
        <f t="shared" si="21"/>
        <v>113</v>
      </c>
      <c r="AT40" s="116">
        <f t="shared" si="22"/>
        <v>93.38842975</v>
      </c>
      <c r="AU40" s="55">
        <v>7.0</v>
      </c>
      <c r="AV40" s="55">
        <v>14.0</v>
      </c>
      <c r="AW40" s="115">
        <f t="shared" si="23"/>
        <v>134</v>
      </c>
      <c r="AX40" s="116">
        <f t="shared" si="24"/>
        <v>94.36619718</v>
      </c>
      <c r="AY40" s="117">
        <v>2.0</v>
      </c>
      <c r="AZ40" s="117">
        <v>2.0</v>
      </c>
      <c r="BA40" s="118">
        <f t="shared" si="25"/>
        <v>138</v>
      </c>
      <c r="BB40" s="15">
        <f t="shared" si="26"/>
        <v>87.34177215</v>
      </c>
      <c r="BC40" s="117">
        <v>9.0</v>
      </c>
      <c r="BD40" s="117">
        <v>13.0</v>
      </c>
      <c r="BE40" s="119">
        <f t="shared" si="27"/>
        <v>160</v>
      </c>
      <c r="BF40" s="116">
        <f t="shared" si="28"/>
        <v>88.88888889</v>
      </c>
      <c r="BG40" s="120">
        <v>10.0</v>
      </c>
      <c r="BH40" s="120">
        <v>14.0</v>
      </c>
      <c r="BI40" s="115">
        <f t="shared" si="29"/>
        <v>184</v>
      </c>
      <c r="BJ40" s="121">
        <f t="shared" si="30"/>
        <v>90.19607843</v>
      </c>
      <c r="BK40" s="120">
        <v>7.0</v>
      </c>
      <c r="BL40" s="125">
        <v>12.0</v>
      </c>
      <c r="BM40" s="107">
        <f t="shared" si="31"/>
        <v>203</v>
      </c>
      <c r="BN40" s="21">
        <f t="shared" si="32"/>
        <v>91.03139013</v>
      </c>
      <c r="BO40" s="120">
        <v>5.0</v>
      </c>
      <c r="BP40" s="120">
        <v>10.0</v>
      </c>
      <c r="BQ40" s="107">
        <f t="shared" si="33"/>
        <v>218</v>
      </c>
      <c r="BR40" s="21">
        <f t="shared" si="34"/>
        <v>90.45643154</v>
      </c>
      <c r="BS40" s="22">
        <v>7.0</v>
      </c>
      <c r="BT40" s="22">
        <v>8.0</v>
      </c>
      <c r="BU40" s="107">
        <f t="shared" si="35"/>
        <v>233</v>
      </c>
      <c r="BV40" s="21">
        <f t="shared" si="36"/>
        <v>87.9245283</v>
      </c>
      <c r="BW40" s="22">
        <v>4.0</v>
      </c>
      <c r="BX40" s="22">
        <v>6.0</v>
      </c>
      <c r="BY40" s="107">
        <f t="shared" si="37"/>
        <v>243</v>
      </c>
      <c r="BZ40" s="22">
        <f t="shared" si="38"/>
        <v>86.17021277</v>
      </c>
      <c r="CA40" s="22">
        <v>2.0</v>
      </c>
      <c r="CB40" s="22">
        <v>2.0</v>
      </c>
      <c r="CC40" s="107">
        <f t="shared" si="39"/>
        <v>247</v>
      </c>
      <c r="CD40" s="21">
        <f t="shared" si="40"/>
        <v>86.36363636</v>
      </c>
      <c r="CE40" s="122">
        <f t="shared" si="41"/>
        <v>98</v>
      </c>
      <c r="CF40" s="122">
        <f t="shared" si="42"/>
        <v>149</v>
      </c>
    </row>
  </sheetData>
  <mergeCells count="19">
    <mergeCell ref="A1:H1"/>
    <mergeCell ref="A2:H2"/>
    <mergeCell ref="C3:H3"/>
    <mergeCell ref="K3:P3"/>
    <mergeCell ref="S3:X3"/>
    <mergeCell ref="AA3:AF3"/>
    <mergeCell ref="AI3:AJ3"/>
    <mergeCell ref="BO3:BR3"/>
    <mergeCell ref="BS3:BV3"/>
    <mergeCell ref="BW3:BZ3"/>
    <mergeCell ref="CA3:CD3"/>
    <mergeCell ref="CE3:CF3"/>
    <mergeCell ref="AM3:AN3"/>
    <mergeCell ref="AQ3:AR3"/>
    <mergeCell ref="AU3:AV3"/>
    <mergeCell ref="AY3:AZ3"/>
    <mergeCell ref="BC3:BD3"/>
    <mergeCell ref="BG3:BJ3"/>
    <mergeCell ref="BK3:BN3"/>
  </mergeCells>
  <hyperlinks>
    <hyperlink r:id="rId1" ref="A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25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126"/>
      <c r="BA1" s="126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>
      <c r="A2" s="7" t="s">
        <v>1</v>
      </c>
      <c r="B2" s="8"/>
      <c r="C2" s="8"/>
      <c r="D2" s="8"/>
      <c r="E2" s="8"/>
      <c r="F2" s="8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27"/>
      <c r="BA2" s="127"/>
      <c r="BB2" s="5"/>
      <c r="BC2" s="5"/>
      <c r="BD2" s="5"/>
      <c r="BE2" s="5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>
      <c r="A3" s="12" t="s">
        <v>2</v>
      </c>
      <c r="B3" s="13" t="s">
        <v>3</v>
      </c>
      <c r="C3" s="14" t="s">
        <v>4</v>
      </c>
      <c r="D3" s="8"/>
      <c r="E3" s="8"/>
      <c r="F3" s="8"/>
      <c r="G3" s="8"/>
      <c r="H3" s="9"/>
      <c r="I3" s="15"/>
      <c r="J3" s="15"/>
      <c r="K3" s="14" t="s">
        <v>5</v>
      </c>
      <c r="L3" s="8"/>
      <c r="M3" s="8"/>
      <c r="N3" s="8"/>
      <c r="O3" s="8"/>
      <c r="P3" s="9"/>
      <c r="Q3" s="15"/>
      <c r="R3" s="15"/>
      <c r="S3" s="14" t="s">
        <v>6</v>
      </c>
      <c r="T3" s="8"/>
      <c r="U3" s="8"/>
      <c r="V3" s="8"/>
      <c r="W3" s="8"/>
      <c r="X3" s="9"/>
      <c r="Y3" s="15"/>
      <c r="Z3" s="15"/>
      <c r="AA3" s="14" t="s">
        <v>7</v>
      </c>
      <c r="AB3" s="8"/>
      <c r="AC3" s="8"/>
      <c r="AD3" s="8"/>
      <c r="AE3" s="8"/>
      <c r="AF3" s="9"/>
      <c r="AG3" s="5"/>
      <c r="AH3" s="15"/>
      <c r="AI3" s="17" t="s">
        <v>8</v>
      </c>
      <c r="AJ3" s="9"/>
      <c r="AK3" s="15"/>
      <c r="AL3" s="15"/>
      <c r="AM3" s="17" t="s">
        <v>9</v>
      </c>
      <c r="AN3" s="9"/>
      <c r="AO3" s="15"/>
      <c r="AP3" s="15"/>
      <c r="AQ3" s="17" t="s">
        <v>10</v>
      </c>
      <c r="AR3" s="9"/>
      <c r="AS3" s="15"/>
      <c r="AT3" s="15"/>
      <c r="AU3" s="17" t="s">
        <v>11</v>
      </c>
      <c r="AV3" s="9"/>
      <c r="AW3" s="15"/>
      <c r="AX3" s="15"/>
      <c r="AY3" s="17" t="s">
        <v>12</v>
      </c>
      <c r="AZ3" s="9"/>
      <c r="BA3" s="128"/>
      <c r="BB3" s="15"/>
      <c r="BC3" s="17" t="s">
        <v>13</v>
      </c>
      <c r="BD3" s="9"/>
      <c r="BE3" s="15"/>
      <c r="BF3" s="15"/>
      <c r="BG3" s="21"/>
      <c r="BH3" s="129">
        <v>45292.0</v>
      </c>
      <c r="BI3" s="21"/>
      <c r="BJ3" s="21"/>
      <c r="BK3" s="83">
        <v>45323.0</v>
      </c>
      <c r="BL3" s="2"/>
      <c r="BM3" s="2"/>
      <c r="BN3" s="3"/>
      <c r="BO3" s="83">
        <v>45352.0</v>
      </c>
      <c r="BP3" s="2"/>
      <c r="BQ3" s="2"/>
      <c r="BR3" s="3"/>
      <c r="BS3" s="129">
        <v>45383.0</v>
      </c>
      <c r="BT3" s="21"/>
      <c r="BU3" s="21"/>
      <c r="BV3" s="21"/>
      <c r="BW3" s="83">
        <v>45413.0</v>
      </c>
      <c r="BX3" s="2"/>
      <c r="BY3" s="2"/>
      <c r="BZ3" s="3"/>
      <c r="CA3" s="83">
        <v>45444.0</v>
      </c>
      <c r="CB3" s="2"/>
      <c r="CC3" s="2"/>
      <c r="CD3" s="3"/>
      <c r="CE3" s="85" t="s">
        <v>18</v>
      </c>
      <c r="CG3" s="130"/>
    </row>
    <row r="4">
      <c r="A4" s="27"/>
      <c r="B4" s="15"/>
      <c r="C4" s="28" t="s">
        <v>19</v>
      </c>
      <c r="D4" s="28" t="s">
        <v>20</v>
      </c>
      <c r="E4" s="28" t="s">
        <v>21</v>
      </c>
      <c r="F4" s="28" t="s">
        <v>20</v>
      </c>
      <c r="G4" s="28" t="s">
        <v>22</v>
      </c>
      <c r="H4" s="28" t="s">
        <v>20</v>
      </c>
      <c r="I4" s="30" t="s">
        <v>24</v>
      </c>
      <c r="J4" s="30" t="s">
        <v>25</v>
      </c>
      <c r="K4" s="28" t="s">
        <v>19</v>
      </c>
      <c r="L4" s="13" t="s">
        <v>20</v>
      </c>
      <c r="M4" s="28" t="s">
        <v>21</v>
      </c>
      <c r="N4" s="28" t="s">
        <v>20</v>
      </c>
      <c r="O4" s="28" t="s">
        <v>23</v>
      </c>
      <c r="P4" s="29" t="s">
        <v>20</v>
      </c>
      <c r="Q4" s="30" t="s">
        <v>24</v>
      </c>
      <c r="R4" s="30" t="s">
        <v>25</v>
      </c>
      <c r="S4" s="28" t="s">
        <v>19</v>
      </c>
      <c r="T4" s="13" t="s">
        <v>20</v>
      </c>
      <c r="U4" s="28" t="s">
        <v>21</v>
      </c>
      <c r="V4" s="28" t="s">
        <v>20</v>
      </c>
      <c r="W4" s="28" t="s">
        <v>23</v>
      </c>
      <c r="X4" s="29" t="s">
        <v>20</v>
      </c>
      <c r="Y4" s="30" t="s">
        <v>24</v>
      </c>
      <c r="Z4" s="30" t="s">
        <v>25</v>
      </c>
      <c r="AA4" s="28" t="s">
        <v>19</v>
      </c>
      <c r="AB4" s="13" t="s">
        <v>20</v>
      </c>
      <c r="AC4" s="28" t="s">
        <v>21</v>
      </c>
      <c r="AD4" s="28" t="s">
        <v>20</v>
      </c>
      <c r="AE4" s="28" t="s">
        <v>23</v>
      </c>
      <c r="AF4" s="29" t="s">
        <v>20</v>
      </c>
      <c r="AG4" s="31" t="s">
        <v>26</v>
      </c>
      <c r="AH4" s="31" t="s">
        <v>80</v>
      </c>
      <c r="AI4" s="28" t="s">
        <v>19</v>
      </c>
      <c r="AJ4" s="29" t="s">
        <v>21</v>
      </c>
      <c r="AK4" s="87" t="s">
        <v>26</v>
      </c>
      <c r="AL4" s="32" t="s">
        <v>25</v>
      </c>
      <c r="AM4" s="28" t="s">
        <v>19</v>
      </c>
      <c r="AN4" s="29" t="s">
        <v>21</v>
      </c>
      <c r="AO4" s="87" t="s">
        <v>26</v>
      </c>
      <c r="AP4" s="32" t="s">
        <v>25</v>
      </c>
      <c r="AQ4" s="28" t="s">
        <v>19</v>
      </c>
      <c r="AR4" s="29" t="s">
        <v>21</v>
      </c>
      <c r="AS4" s="32" t="s">
        <v>26</v>
      </c>
      <c r="AT4" s="32" t="s">
        <v>25</v>
      </c>
      <c r="AU4" s="28" t="s">
        <v>19</v>
      </c>
      <c r="AV4" s="29" t="s">
        <v>21</v>
      </c>
      <c r="AW4" s="32" t="s">
        <v>26</v>
      </c>
      <c r="AX4" s="32" t="s">
        <v>25</v>
      </c>
      <c r="AY4" s="28" t="s">
        <v>19</v>
      </c>
      <c r="AZ4" s="131" t="s">
        <v>21</v>
      </c>
      <c r="BA4" s="132" t="s">
        <v>26</v>
      </c>
      <c r="BB4" s="32" t="s">
        <v>25</v>
      </c>
      <c r="BC4" s="28" t="s">
        <v>19</v>
      </c>
      <c r="BD4" s="29" t="s">
        <v>21</v>
      </c>
      <c r="BE4" s="32" t="s">
        <v>26</v>
      </c>
      <c r="BF4" s="32" t="s">
        <v>25</v>
      </c>
      <c r="BG4" s="81" t="s">
        <v>19</v>
      </c>
      <c r="BH4" s="88" t="s">
        <v>21</v>
      </c>
      <c r="BI4" s="89" t="s">
        <v>26</v>
      </c>
      <c r="BJ4" s="89" t="s">
        <v>25</v>
      </c>
      <c r="BK4" s="81" t="s">
        <v>19</v>
      </c>
      <c r="BL4" s="133" t="s">
        <v>21</v>
      </c>
      <c r="BM4" s="90" t="s">
        <v>26</v>
      </c>
      <c r="BN4" s="90" t="s">
        <v>25</v>
      </c>
      <c r="BO4" s="81" t="s">
        <v>19</v>
      </c>
      <c r="BP4" s="133" t="s">
        <v>21</v>
      </c>
      <c r="BQ4" s="90" t="s">
        <v>26</v>
      </c>
      <c r="BR4" s="90" t="s">
        <v>25</v>
      </c>
      <c r="BS4" s="81" t="s">
        <v>19</v>
      </c>
      <c r="BT4" s="88" t="s">
        <v>21</v>
      </c>
      <c r="BU4" s="89" t="s">
        <v>26</v>
      </c>
      <c r="BV4" s="89" t="s">
        <v>25</v>
      </c>
      <c r="BW4" s="81" t="s">
        <v>19</v>
      </c>
      <c r="BX4" s="88" t="s">
        <v>21</v>
      </c>
      <c r="BY4" s="89" t="s">
        <v>26</v>
      </c>
      <c r="BZ4" s="90" t="s">
        <v>25</v>
      </c>
      <c r="CA4" s="81" t="s">
        <v>19</v>
      </c>
      <c r="CB4" s="88" t="s">
        <v>21</v>
      </c>
      <c r="CC4" s="89" t="s">
        <v>26</v>
      </c>
      <c r="CD4" s="90" t="s">
        <v>25</v>
      </c>
      <c r="CE4" s="91" t="s">
        <v>81</v>
      </c>
      <c r="CF4" s="92" t="s">
        <v>82</v>
      </c>
      <c r="CG4" s="89"/>
    </row>
    <row r="5">
      <c r="A5" s="27"/>
      <c r="B5" s="95" t="s">
        <v>28</v>
      </c>
      <c r="C5" s="95">
        <v>6.0</v>
      </c>
      <c r="D5" s="95">
        <v>100.0</v>
      </c>
      <c r="E5" s="95">
        <v>18.0</v>
      </c>
      <c r="F5" s="95">
        <v>100.0</v>
      </c>
      <c r="G5" s="95">
        <v>24.0</v>
      </c>
      <c r="H5" s="95">
        <v>100.0</v>
      </c>
      <c r="I5" s="95">
        <f t="shared" ref="I5:I40" si="1">C5+E5</f>
        <v>24</v>
      </c>
      <c r="J5" s="95">
        <f t="shared" ref="J5:J40" si="2">I5/24*100</f>
        <v>100</v>
      </c>
      <c r="K5" s="95">
        <v>9.0</v>
      </c>
      <c r="L5" s="95">
        <v>100.0</v>
      </c>
      <c r="M5" s="95">
        <v>22.0</v>
      </c>
      <c r="N5" s="95">
        <v>100.0</v>
      </c>
      <c r="O5" s="95">
        <v>31.0</v>
      </c>
      <c r="P5" s="95">
        <v>100.0</v>
      </c>
      <c r="Q5" s="95">
        <f t="shared" ref="Q5:Q40" si="3">I5+O5</f>
        <v>55</v>
      </c>
      <c r="R5" s="95">
        <f t="shared" ref="R5:R40" si="4">Q5/55*100</f>
        <v>100</v>
      </c>
      <c r="S5" s="95">
        <v>4.0</v>
      </c>
      <c r="T5" s="95">
        <f t="shared" ref="T5:T40" si="5">S5/4%</f>
        <v>100</v>
      </c>
      <c r="U5" s="95">
        <v>5.0</v>
      </c>
      <c r="V5" s="95">
        <f t="shared" ref="V5:V40" si="6">U5/5%</f>
        <v>100</v>
      </c>
      <c r="W5" s="95">
        <f t="shared" ref="W5:W40" si="7">S5+U5</f>
        <v>9</v>
      </c>
      <c r="X5" s="95">
        <f t="shared" ref="X5:X40" si="8">W5/9%</f>
        <v>100</v>
      </c>
      <c r="Y5" s="134">
        <f t="shared" ref="Y5:Y40" si="9">Q5+W5</f>
        <v>64</v>
      </c>
      <c r="Z5" s="134">
        <f t="shared" ref="Z5:Z40" si="10">Y5/64*100</f>
        <v>100</v>
      </c>
      <c r="AA5" s="134">
        <v>8.0</v>
      </c>
      <c r="AB5" s="134">
        <f t="shared" ref="AB5:AB40" si="11">AA5/8*100</f>
        <v>100</v>
      </c>
      <c r="AC5" s="134">
        <v>24.0</v>
      </c>
      <c r="AD5" s="134">
        <f t="shared" ref="AD5:AD40" si="12">AC5/24*100</f>
        <v>100</v>
      </c>
      <c r="AE5" s="134">
        <f t="shared" ref="AE5:AE40" si="13">AA5+AC5</f>
        <v>32</v>
      </c>
      <c r="AF5" s="134">
        <f t="shared" ref="AF5:AF40" si="14">AE5/32*100</f>
        <v>100</v>
      </c>
      <c r="AG5" s="134">
        <f t="shared" ref="AG5:AG40" si="15">G5+O5+W5+AE5</f>
        <v>96</v>
      </c>
      <c r="AH5" s="134">
        <f t="shared" ref="AH5:AH40" si="16">AG5/96*100</f>
        <v>100</v>
      </c>
      <c r="AI5" s="111">
        <v>12.0</v>
      </c>
      <c r="AJ5" s="111">
        <v>28.0</v>
      </c>
      <c r="AK5" s="111">
        <f t="shared" ref="AK5:AK40" si="17">AG5+AI5+AJ5</f>
        <v>136</v>
      </c>
      <c r="AL5" s="111">
        <f t="shared" ref="AL5:AL40" si="18">AK5/136%</f>
        <v>100</v>
      </c>
      <c r="AM5" s="111">
        <v>16.0</v>
      </c>
      <c r="AN5" s="111">
        <v>24.0</v>
      </c>
      <c r="AO5" s="111">
        <f t="shared" ref="AO5:AO40" si="19">AK5+AM5+AN5</f>
        <v>176</v>
      </c>
      <c r="AP5" s="111">
        <f t="shared" ref="AP5:AP40" si="20">AO5/176%</f>
        <v>100</v>
      </c>
      <c r="AQ5" s="43">
        <v>15.0</v>
      </c>
      <c r="AR5" s="43">
        <v>23.0</v>
      </c>
      <c r="AS5" s="43">
        <f t="shared" ref="AS5:AS40" si="21">AO5+AQ5+AR5</f>
        <v>214</v>
      </c>
      <c r="AT5" s="43">
        <f t="shared" ref="AT5:AT40" si="22">AS5/214%</f>
        <v>100</v>
      </c>
      <c r="AU5" s="43">
        <v>13.0</v>
      </c>
      <c r="AV5" s="43">
        <v>22.0</v>
      </c>
      <c r="AW5" s="43">
        <f t="shared" ref="AW5:AW40" si="23">AS5+AU5+AV5</f>
        <v>249</v>
      </c>
      <c r="AX5" s="43">
        <f t="shared" ref="AX5:AX40" si="24">AW5/249%</f>
        <v>100</v>
      </c>
      <c r="AY5" s="135">
        <v>10.0</v>
      </c>
      <c r="AZ5" s="136">
        <v>8.0</v>
      </c>
      <c r="BA5" s="128">
        <f t="shared" ref="BA5:BA40" si="25">AW5+AY5+AZ5</f>
        <v>267</v>
      </c>
      <c r="BB5" s="15">
        <f t="shared" ref="BB5:BB40" si="26">BA5/267*100</f>
        <v>100</v>
      </c>
      <c r="BC5" s="135">
        <v>11.0</v>
      </c>
      <c r="BD5" s="43">
        <v>13.0</v>
      </c>
      <c r="BE5" s="128">
        <f t="shared" ref="BE5:BE40" si="27">BA5+BC5+BD5</f>
        <v>291</v>
      </c>
      <c r="BF5" s="15">
        <f t="shared" ref="BF5:BF40" si="28">BE5/291*100</f>
        <v>100</v>
      </c>
      <c r="BG5" s="22">
        <v>11.0</v>
      </c>
      <c r="BH5" s="22">
        <v>11.0</v>
      </c>
      <c r="BI5" s="137">
        <f t="shared" ref="BI5:BI40" si="29">BE5+BG5+BH5</f>
        <v>313</v>
      </c>
      <c r="BJ5" s="21">
        <f t="shared" ref="BJ5:BJ40" si="30">BI5/313%</f>
        <v>100</v>
      </c>
      <c r="BK5" s="22">
        <v>9.0</v>
      </c>
      <c r="BL5" s="22">
        <v>20.0</v>
      </c>
      <c r="BM5" s="137">
        <f t="shared" ref="BM5:BM40" si="31">BI5+BK5+BL5</f>
        <v>342</v>
      </c>
      <c r="BN5" s="21">
        <f t="shared" ref="BN5:BN40" si="32">BM5/342%</f>
        <v>100</v>
      </c>
      <c r="BO5" s="22">
        <v>10.0</v>
      </c>
      <c r="BP5" s="22">
        <v>23.0</v>
      </c>
      <c r="BQ5" s="137">
        <f t="shared" ref="BQ5:BQ40" si="33">BM5+BO5+BP5</f>
        <v>375</v>
      </c>
      <c r="BR5" s="21">
        <f t="shared" ref="BR5:BR40" si="34">BQ5/375%</f>
        <v>100</v>
      </c>
      <c r="BS5" s="22">
        <v>13.0</v>
      </c>
      <c r="BT5" s="22">
        <v>13.0</v>
      </c>
      <c r="BU5" s="137">
        <f t="shared" ref="BU5:BU40" si="35">BQ5+BS5+BT5</f>
        <v>401</v>
      </c>
      <c r="BV5" s="21">
        <f t="shared" ref="BV5:BV40" si="36">BU5/401%</f>
        <v>100</v>
      </c>
      <c r="BW5" s="22">
        <v>10.0</v>
      </c>
      <c r="BX5" s="22">
        <v>9.0</v>
      </c>
      <c r="BY5" s="137">
        <f t="shared" ref="BY5:BY40" si="37">BU5+BW5+BX5</f>
        <v>420</v>
      </c>
      <c r="BZ5" s="21">
        <f t="shared" ref="BZ5:BZ40" si="38">BY5/420%</f>
        <v>100</v>
      </c>
      <c r="CA5" s="22">
        <v>3.0</v>
      </c>
      <c r="CB5" s="22">
        <v>3.0</v>
      </c>
      <c r="CC5" s="137">
        <f t="shared" ref="CC5:CC40" si="39">BY5+CA5+CB5</f>
        <v>426</v>
      </c>
      <c r="CD5" s="21">
        <f t="shared" ref="CD5:CD40" si="40">CC5/426%</f>
        <v>100</v>
      </c>
      <c r="CE5" s="138">
        <f t="shared" ref="CE5:CE40" si="41">C5+K5+S5+AA5+AI5+AM5+AQ5+AU5+AY5+BC5+BG5+BK5+BO5+BS5+BW5+CA5</f>
        <v>160</v>
      </c>
      <c r="CF5" s="139">
        <f t="shared" ref="CF5:CF40" si="42">E5+M5+U5+AC5+AJ5+AN5+AR5+AV5+AZ5+BD5+BH5+BL5+BP5+BT5+BX5+CB5</f>
        <v>266</v>
      </c>
      <c r="CG5" s="4"/>
    </row>
    <row r="6">
      <c r="A6" s="50">
        <v>1.0</v>
      </c>
      <c r="B6" s="51" t="s">
        <v>31</v>
      </c>
      <c r="C6" s="52">
        <v>6.0</v>
      </c>
      <c r="D6" s="13">
        <v>100.0</v>
      </c>
      <c r="E6" s="52">
        <v>18.0</v>
      </c>
      <c r="F6" s="13">
        <v>100.0</v>
      </c>
      <c r="G6" s="52">
        <v>24.0</v>
      </c>
      <c r="H6" s="13">
        <v>100.0</v>
      </c>
      <c r="I6" s="13">
        <f t="shared" si="1"/>
        <v>24</v>
      </c>
      <c r="J6" s="13">
        <f t="shared" si="2"/>
        <v>100</v>
      </c>
      <c r="K6" s="53">
        <v>9.0</v>
      </c>
      <c r="L6" s="54">
        <v>100.0</v>
      </c>
      <c r="M6" s="53">
        <v>22.0</v>
      </c>
      <c r="N6" s="54">
        <v>100.0</v>
      </c>
      <c r="O6" s="13">
        <v>31.0</v>
      </c>
      <c r="P6" s="54">
        <v>100.0</v>
      </c>
      <c r="Q6" s="13">
        <f t="shared" si="3"/>
        <v>55</v>
      </c>
      <c r="R6" s="13">
        <f t="shared" si="4"/>
        <v>100</v>
      </c>
      <c r="S6" s="55">
        <v>4.0</v>
      </c>
      <c r="T6" s="13">
        <f t="shared" si="5"/>
        <v>100</v>
      </c>
      <c r="U6" s="55">
        <v>5.0</v>
      </c>
      <c r="V6" s="13">
        <f t="shared" si="6"/>
        <v>100</v>
      </c>
      <c r="W6" s="95">
        <f t="shared" si="7"/>
        <v>9</v>
      </c>
      <c r="X6" s="95">
        <f t="shared" si="8"/>
        <v>100</v>
      </c>
      <c r="Y6" s="54">
        <f t="shared" si="9"/>
        <v>64</v>
      </c>
      <c r="Z6" s="54">
        <f t="shared" si="10"/>
        <v>100</v>
      </c>
      <c r="AA6" s="53">
        <v>7.0</v>
      </c>
      <c r="AB6" s="134">
        <f t="shared" si="11"/>
        <v>87.5</v>
      </c>
      <c r="AC6" s="53">
        <v>23.0</v>
      </c>
      <c r="AD6" s="134">
        <f t="shared" si="12"/>
        <v>95.83333333</v>
      </c>
      <c r="AE6" s="134">
        <f t="shared" si="13"/>
        <v>30</v>
      </c>
      <c r="AF6" s="134">
        <f t="shared" si="14"/>
        <v>93.75</v>
      </c>
      <c r="AG6" s="54">
        <f t="shared" si="15"/>
        <v>94</v>
      </c>
      <c r="AH6" s="54">
        <f t="shared" si="16"/>
        <v>97.91666667</v>
      </c>
      <c r="AI6" s="111">
        <v>12.0</v>
      </c>
      <c r="AJ6" s="111">
        <v>28.0</v>
      </c>
      <c r="AK6" s="111">
        <f t="shared" si="17"/>
        <v>134</v>
      </c>
      <c r="AL6" s="111">
        <f t="shared" si="18"/>
        <v>98.52941176</v>
      </c>
      <c r="AM6" s="111">
        <v>13.0</v>
      </c>
      <c r="AN6" s="111">
        <v>21.0</v>
      </c>
      <c r="AO6" s="111">
        <f t="shared" si="19"/>
        <v>168</v>
      </c>
      <c r="AP6" s="111">
        <f t="shared" si="20"/>
        <v>95.45454545</v>
      </c>
      <c r="AQ6" s="55">
        <v>13.0</v>
      </c>
      <c r="AR6" s="55">
        <v>23.0</v>
      </c>
      <c r="AS6" s="56">
        <f t="shared" si="21"/>
        <v>204</v>
      </c>
      <c r="AT6" s="56">
        <f t="shared" si="22"/>
        <v>95.3271028</v>
      </c>
      <c r="AU6" s="55">
        <v>13.0</v>
      </c>
      <c r="AV6" s="55">
        <v>22.0</v>
      </c>
      <c r="AW6" s="43">
        <f t="shared" si="23"/>
        <v>239</v>
      </c>
      <c r="AX6" s="43">
        <f t="shared" si="24"/>
        <v>95.98393574</v>
      </c>
      <c r="AY6" s="117">
        <v>10.0</v>
      </c>
      <c r="AZ6" s="136">
        <v>8.0</v>
      </c>
      <c r="BA6" s="128">
        <f t="shared" si="25"/>
        <v>257</v>
      </c>
      <c r="BB6" s="15">
        <f t="shared" si="26"/>
        <v>96.25468165</v>
      </c>
      <c r="BC6" s="117">
        <v>11.0</v>
      </c>
      <c r="BD6" s="117">
        <v>13.0</v>
      </c>
      <c r="BE6" s="128">
        <f t="shared" si="27"/>
        <v>281</v>
      </c>
      <c r="BF6" s="15">
        <f t="shared" si="28"/>
        <v>96.56357388</v>
      </c>
      <c r="BG6" s="22">
        <v>11.0</v>
      </c>
      <c r="BH6" s="22">
        <v>11.0</v>
      </c>
      <c r="BI6" s="137">
        <f t="shared" si="29"/>
        <v>303</v>
      </c>
      <c r="BJ6" s="21">
        <f t="shared" si="30"/>
        <v>96.80511182</v>
      </c>
      <c r="BK6" s="22">
        <v>9.0</v>
      </c>
      <c r="BL6" s="22">
        <v>19.0</v>
      </c>
      <c r="BM6" s="137">
        <f t="shared" si="31"/>
        <v>331</v>
      </c>
      <c r="BN6" s="21">
        <f t="shared" si="32"/>
        <v>96.78362573</v>
      </c>
      <c r="BO6" s="22">
        <v>10.0</v>
      </c>
      <c r="BP6" s="22">
        <v>23.0</v>
      </c>
      <c r="BQ6" s="137">
        <f t="shared" si="33"/>
        <v>364</v>
      </c>
      <c r="BR6" s="21">
        <f t="shared" si="34"/>
        <v>97.06666667</v>
      </c>
      <c r="BS6" s="22">
        <v>13.0</v>
      </c>
      <c r="BT6" s="22">
        <v>9.0</v>
      </c>
      <c r="BU6" s="137">
        <f t="shared" si="35"/>
        <v>386</v>
      </c>
      <c r="BV6" s="21">
        <f t="shared" si="36"/>
        <v>96.25935162</v>
      </c>
      <c r="BW6" s="22">
        <v>10.0</v>
      </c>
      <c r="BX6" s="22">
        <v>7.0</v>
      </c>
      <c r="BY6" s="137">
        <f t="shared" si="37"/>
        <v>403</v>
      </c>
      <c r="BZ6" s="21">
        <f t="shared" si="38"/>
        <v>95.95238095</v>
      </c>
      <c r="CA6" s="22">
        <v>3.0</v>
      </c>
      <c r="CB6" s="22">
        <v>3.0</v>
      </c>
      <c r="CC6" s="137">
        <f t="shared" si="39"/>
        <v>409</v>
      </c>
      <c r="CD6" s="21">
        <f t="shared" si="40"/>
        <v>96.00938967</v>
      </c>
      <c r="CE6" s="140">
        <f t="shared" si="41"/>
        <v>154</v>
      </c>
      <c r="CF6" s="139">
        <f t="shared" si="42"/>
        <v>255</v>
      </c>
      <c r="CG6" s="4"/>
    </row>
    <row r="7">
      <c r="A7" s="50">
        <v>2.0</v>
      </c>
      <c r="B7" s="51" t="s">
        <v>33</v>
      </c>
      <c r="C7" s="52">
        <v>6.0</v>
      </c>
      <c r="D7" s="13">
        <v>100.0</v>
      </c>
      <c r="E7" s="52">
        <v>18.0</v>
      </c>
      <c r="F7" s="13">
        <v>100.0</v>
      </c>
      <c r="G7" s="52">
        <v>24.0</v>
      </c>
      <c r="H7" s="13">
        <v>100.0</v>
      </c>
      <c r="I7" s="13">
        <f t="shared" si="1"/>
        <v>24</v>
      </c>
      <c r="J7" s="13">
        <f t="shared" si="2"/>
        <v>100</v>
      </c>
      <c r="K7" s="53">
        <v>8.0</v>
      </c>
      <c r="L7" s="54">
        <v>89.0</v>
      </c>
      <c r="M7" s="53">
        <v>17.0</v>
      </c>
      <c r="N7" s="54">
        <v>77.0</v>
      </c>
      <c r="O7" s="13">
        <v>25.0</v>
      </c>
      <c r="P7" s="54">
        <v>81.0</v>
      </c>
      <c r="Q7" s="13">
        <f t="shared" si="3"/>
        <v>49</v>
      </c>
      <c r="R7" s="13">
        <f t="shared" si="4"/>
        <v>89.09090909</v>
      </c>
      <c r="S7" s="55">
        <v>2.0</v>
      </c>
      <c r="T7" s="13">
        <f t="shared" si="5"/>
        <v>50</v>
      </c>
      <c r="U7" s="55">
        <v>5.0</v>
      </c>
      <c r="V7" s="13">
        <f t="shared" si="6"/>
        <v>100</v>
      </c>
      <c r="W7" s="95">
        <f t="shared" si="7"/>
        <v>7</v>
      </c>
      <c r="X7" s="95">
        <f t="shared" si="8"/>
        <v>77.77777778</v>
      </c>
      <c r="Y7" s="54">
        <f t="shared" si="9"/>
        <v>56</v>
      </c>
      <c r="Z7" s="54">
        <f t="shared" si="10"/>
        <v>87.5</v>
      </c>
      <c r="AA7" s="53">
        <v>8.0</v>
      </c>
      <c r="AB7" s="134">
        <f t="shared" si="11"/>
        <v>100</v>
      </c>
      <c r="AC7" s="53">
        <v>24.0</v>
      </c>
      <c r="AD7" s="134">
        <f t="shared" si="12"/>
        <v>100</v>
      </c>
      <c r="AE7" s="134">
        <f t="shared" si="13"/>
        <v>32</v>
      </c>
      <c r="AF7" s="134">
        <f t="shared" si="14"/>
        <v>100</v>
      </c>
      <c r="AG7" s="54">
        <f t="shared" si="15"/>
        <v>88</v>
      </c>
      <c r="AH7" s="54">
        <f t="shared" si="16"/>
        <v>91.66666667</v>
      </c>
      <c r="AI7" s="111">
        <v>12.0</v>
      </c>
      <c r="AJ7" s="111">
        <v>25.0</v>
      </c>
      <c r="AK7" s="111">
        <f t="shared" si="17"/>
        <v>125</v>
      </c>
      <c r="AL7" s="111">
        <f t="shared" si="18"/>
        <v>91.91176471</v>
      </c>
      <c r="AM7" s="111">
        <v>13.0</v>
      </c>
      <c r="AN7" s="111">
        <v>23.0</v>
      </c>
      <c r="AO7" s="111">
        <f t="shared" si="19"/>
        <v>161</v>
      </c>
      <c r="AP7" s="111">
        <f t="shared" si="20"/>
        <v>91.47727273</v>
      </c>
      <c r="AQ7" s="55">
        <v>12.0</v>
      </c>
      <c r="AR7" s="55">
        <v>19.0</v>
      </c>
      <c r="AS7" s="56">
        <f t="shared" si="21"/>
        <v>192</v>
      </c>
      <c r="AT7" s="56">
        <f t="shared" si="22"/>
        <v>89.71962617</v>
      </c>
      <c r="AU7" s="55">
        <v>12.0</v>
      </c>
      <c r="AV7" s="55">
        <v>22.0</v>
      </c>
      <c r="AW7" s="43">
        <f t="shared" si="23"/>
        <v>226</v>
      </c>
      <c r="AX7" s="43">
        <f t="shared" si="24"/>
        <v>90.76305221</v>
      </c>
      <c r="AY7" s="117">
        <v>8.0</v>
      </c>
      <c r="AZ7" s="136">
        <v>8.0</v>
      </c>
      <c r="BA7" s="128">
        <f t="shared" si="25"/>
        <v>242</v>
      </c>
      <c r="BB7" s="15">
        <f t="shared" si="26"/>
        <v>90.63670412</v>
      </c>
      <c r="BC7" s="117">
        <v>11.0</v>
      </c>
      <c r="BD7" s="117">
        <v>11.0</v>
      </c>
      <c r="BE7" s="128">
        <f t="shared" si="27"/>
        <v>264</v>
      </c>
      <c r="BF7" s="15">
        <f t="shared" si="28"/>
        <v>90.72164948</v>
      </c>
      <c r="BG7" s="22">
        <v>11.0</v>
      </c>
      <c r="BH7" s="22">
        <v>9.0</v>
      </c>
      <c r="BI7" s="137">
        <f t="shared" si="29"/>
        <v>284</v>
      </c>
      <c r="BJ7" s="21">
        <f t="shared" si="30"/>
        <v>90.73482428</v>
      </c>
      <c r="BK7" s="22">
        <v>8.0</v>
      </c>
      <c r="BL7" s="22">
        <v>19.0</v>
      </c>
      <c r="BM7" s="137">
        <f t="shared" si="31"/>
        <v>311</v>
      </c>
      <c r="BN7" s="21">
        <f t="shared" si="32"/>
        <v>90.93567251</v>
      </c>
      <c r="BO7" s="22">
        <v>8.0</v>
      </c>
      <c r="BP7" s="22">
        <v>20.0</v>
      </c>
      <c r="BQ7" s="137">
        <f t="shared" si="33"/>
        <v>339</v>
      </c>
      <c r="BR7" s="21">
        <f t="shared" si="34"/>
        <v>90.4</v>
      </c>
      <c r="BS7" s="22">
        <v>9.0</v>
      </c>
      <c r="BT7" s="22">
        <v>10.0</v>
      </c>
      <c r="BU7" s="137">
        <f t="shared" si="35"/>
        <v>358</v>
      </c>
      <c r="BV7" s="21">
        <f t="shared" si="36"/>
        <v>89.27680798</v>
      </c>
      <c r="BW7" s="22">
        <v>7.0</v>
      </c>
      <c r="BX7" s="22">
        <v>6.0</v>
      </c>
      <c r="BY7" s="137">
        <f t="shared" si="37"/>
        <v>371</v>
      </c>
      <c r="BZ7" s="21">
        <f t="shared" si="38"/>
        <v>88.33333333</v>
      </c>
      <c r="CA7" s="22">
        <v>3.0</v>
      </c>
      <c r="CB7" s="22">
        <v>3.0</v>
      </c>
      <c r="CC7" s="137">
        <f t="shared" si="39"/>
        <v>377</v>
      </c>
      <c r="CD7" s="21">
        <f t="shared" si="40"/>
        <v>88.49765258</v>
      </c>
      <c r="CE7" s="140">
        <f t="shared" si="41"/>
        <v>138</v>
      </c>
      <c r="CF7" s="139">
        <f t="shared" si="42"/>
        <v>239</v>
      </c>
      <c r="CG7" s="4"/>
    </row>
    <row r="8">
      <c r="A8" s="50">
        <v>3.0</v>
      </c>
      <c r="B8" s="51" t="s">
        <v>36</v>
      </c>
      <c r="C8" s="52">
        <v>6.0</v>
      </c>
      <c r="D8" s="13">
        <v>100.0</v>
      </c>
      <c r="E8" s="52">
        <v>18.0</v>
      </c>
      <c r="F8" s="13">
        <v>100.0</v>
      </c>
      <c r="G8" s="52">
        <v>24.0</v>
      </c>
      <c r="H8" s="13">
        <v>100.0</v>
      </c>
      <c r="I8" s="13">
        <f t="shared" si="1"/>
        <v>24</v>
      </c>
      <c r="J8" s="13">
        <f t="shared" si="2"/>
        <v>100</v>
      </c>
      <c r="K8" s="53">
        <v>9.0</v>
      </c>
      <c r="L8" s="54">
        <v>100.0</v>
      </c>
      <c r="M8" s="53">
        <v>18.0</v>
      </c>
      <c r="N8" s="54">
        <v>82.0</v>
      </c>
      <c r="O8" s="13">
        <v>27.0</v>
      </c>
      <c r="P8" s="54">
        <v>87.0</v>
      </c>
      <c r="Q8" s="13">
        <f t="shared" si="3"/>
        <v>51</v>
      </c>
      <c r="R8" s="13">
        <f t="shared" si="4"/>
        <v>92.72727273</v>
      </c>
      <c r="S8" s="55">
        <v>1.0</v>
      </c>
      <c r="T8" s="13">
        <f t="shared" si="5"/>
        <v>25</v>
      </c>
      <c r="U8" s="55">
        <v>2.0</v>
      </c>
      <c r="V8" s="13">
        <f t="shared" si="6"/>
        <v>40</v>
      </c>
      <c r="W8" s="95">
        <f t="shared" si="7"/>
        <v>3</v>
      </c>
      <c r="X8" s="95">
        <f t="shared" si="8"/>
        <v>33.33333333</v>
      </c>
      <c r="Y8" s="54">
        <f t="shared" si="9"/>
        <v>54</v>
      </c>
      <c r="Z8" s="54">
        <f t="shared" si="10"/>
        <v>84.375</v>
      </c>
      <c r="AA8" s="53">
        <v>8.0</v>
      </c>
      <c r="AB8" s="134">
        <f t="shared" si="11"/>
        <v>100</v>
      </c>
      <c r="AC8" s="53">
        <v>24.0</v>
      </c>
      <c r="AD8" s="134">
        <f t="shared" si="12"/>
        <v>100</v>
      </c>
      <c r="AE8" s="134">
        <f t="shared" si="13"/>
        <v>32</v>
      </c>
      <c r="AF8" s="134">
        <f t="shared" si="14"/>
        <v>100</v>
      </c>
      <c r="AG8" s="54">
        <f t="shared" si="15"/>
        <v>86</v>
      </c>
      <c r="AH8" s="54">
        <f t="shared" si="16"/>
        <v>89.58333333</v>
      </c>
      <c r="AI8" s="111">
        <v>12.0</v>
      </c>
      <c r="AJ8" s="111">
        <v>28.0</v>
      </c>
      <c r="AK8" s="111">
        <f t="shared" si="17"/>
        <v>126</v>
      </c>
      <c r="AL8" s="111">
        <f t="shared" si="18"/>
        <v>92.64705882</v>
      </c>
      <c r="AM8" s="111">
        <v>15.0</v>
      </c>
      <c r="AN8" s="111">
        <v>21.0</v>
      </c>
      <c r="AO8" s="111">
        <f t="shared" si="19"/>
        <v>162</v>
      </c>
      <c r="AP8" s="111">
        <f t="shared" si="20"/>
        <v>92.04545455</v>
      </c>
      <c r="AQ8" s="55">
        <v>12.0</v>
      </c>
      <c r="AR8" s="55">
        <v>19.0</v>
      </c>
      <c r="AS8" s="56">
        <f t="shared" si="21"/>
        <v>193</v>
      </c>
      <c r="AT8" s="56">
        <f t="shared" si="22"/>
        <v>90.18691589</v>
      </c>
      <c r="AU8" s="55">
        <v>13.0</v>
      </c>
      <c r="AV8" s="55">
        <v>22.0</v>
      </c>
      <c r="AW8" s="43">
        <f t="shared" si="23"/>
        <v>228</v>
      </c>
      <c r="AX8" s="43">
        <f t="shared" si="24"/>
        <v>91.56626506</v>
      </c>
      <c r="AY8" s="117">
        <v>8.0</v>
      </c>
      <c r="AZ8" s="136">
        <v>8.0</v>
      </c>
      <c r="BA8" s="128">
        <f t="shared" si="25"/>
        <v>244</v>
      </c>
      <c r="BB8" s="15">
        <f t="shared" si="26"/>
        <v>91.38576779</v>
      </c>
      <c r="BC8" s="117">
        <v>11.0</v>
      </c>
      <c r="BD8" s="117">
        <v>13.0</v>
      </c>
      <c r="BE8" s="128">
        <f t="shared" si="27"/>
        <v>268</v>
      </c>
      <c r="BF8" s="15">
        <f t="shared" si="28"/>
        <v>92.09621993</v>
      </c>
      <c r="BG8" s="22">
        <v>10.0</v>
      </c>
      <c r="BH8" s="22">
        <v>9.0</v>
      </c>
      <c r="BI8" s="137">
        <f t="shared" si="29"/>
        <v>287</v>
      </c>
      <c r="BJ8" s="21">
        <f t="shared" si="30"/>
        <v>91.69329073</v>
      </c>
      <c r="BK8" s="22">
        <v>9.0</v>
      </c>
      <c r="BL8" s="22">
        <v>20.0</v>
      </c>
      <c r="BM8" s="137">
        <f t="shared" si="31"/>
        <v>316</v>
      </c>
      <c r="BN8" s="21">
        <f t="shared" si="32"/>
        <v>92.39766082</v>
      </c>
      <c r="BO8" s="22">
        <v>9.0</v>
      </c>
      <c r="BP8" s="22">
        <v>21.0</v>
      </c>
      <c r="BQ8" s="137">
        <f t="shared" si="33"/>
        <v>346</v>
      </c>
      <c r="BR8" s="21">
        <f t="shared" si="34"/>
        <v>92.26666667</v>
      </c>
      <c r="BS8" s="22">
        <v>10.0</v>
      </c>
      <c r="BT8" s="22">
        <v>10.0</v>
      </c>
      <c r="BU8" s="137">
        <f t="shared" si="35"/>
        <v>366</v>
      </c>
      <c r="BV8" s="21">
        <f t="shared" si="36"/>
        <v>91.27182045</v>
      </c>
      <c r="BW8" s="22">
        <v>8.0</v>
      </c>
      <c r="BX8" s="22">
        <v>6.0</v>
      </c>
      <c r="BY8" s="137">
        <f t="shared" si="37"/>
        <v>380</v>
      </c>
      <c r="BZ8" s="21">
        <f t="shared" si="38"/>
        <v>90.47619048</v>
      </c>
      <c r="CA8" s="22">
        <v>3.0</v>
      </c>
      <c r="CB8" s="22">
        <v>3.0</v>
      </c>
      <c r="CC8" s="137">
        <f t="shared" si="39"/>
        <v>386</v>
      </c>
      <c r="CD8" s="21">
        <f t="shared" si="40"/>
        <v>90.61032864</v>
      </c>
      <c r="CE8" s="140">
        <f t="shared" si="41"/>
        <v>144</v>
      </c>
      <c r="CF8" s="139">
        <f t="shared" si="42"/>
        <v>242</v>
      </c>
      <c r="CG8" s="4"/>
    </row>
    <row r="9">
      <c r="A9" s="50">
        <v>4.0</v>
      </c>
      <c r="B9" s="51" t="s">
        <v>39</v>
      </c>
      <c r="C9" s="52">
        <v>6.0</v>
      </c>
      <c r="D9" s="13">
        <v>100.0</v>
      </c>
      <c r="E9" s="52">
        <v>14.0</v>
      </c>
      <c r="F9" s="13">
        <v>78.0</v>
      </c>
      <c r="G9" s="52">
        <v>20.0</v>
      </c>
      <c r="H9" s="13">
        <v>83.0</v>
      </c>
      <c r="I9" s="13">
        <f t="shared" si="1"/>
        <v>20</v>
      </c>
      <c r="J9" s="13">
        <f t="shared" si="2"/>
        <v>83.33333333</v>
      </c>
      <c r="K9" s="53">
        <v>7.0</v>
      </c>
      <c r="L9" s="54">
        <v>78.0</v>
      </c>
      <c r="M9" s="53">
        <v>17.0</v>
      </c>
      <c r="N9" s="54">
        <v>77.0</v>
      </c>
      <c r="O9" s="13">
        <v>24.0</v>
      </c>
      <c r="P9" s="54">
        <v>77.0</v>
      </c>
      <c r="Q9" s="13">
        <f t="shared" si="3"/>
        <v>44</v>
      </c>
      <c r="R9" s="13">
        <f t="shared" si="4"/>
        <v>80</v>
      </c>
      <c r="S9" s="55">
        <v>4.0</v>
      </c>
      <c r="T9" s="13">
        <f t="shared" si="5"/>
        <v>100</v>
      </c>
      <c r="U9" s="55">
        <v>3.0</v>
      </c>
      <c r="V9" s="13">
        <f t="shared" si="6"/>
        <v>60</v>
      </c>
      <c r="W9" s="95">
        <f t="shared" si="7"/>
        <v>7</v>
      </c>
      <c r="X9" s="95">
        <f t="shared" si="8"/>
        <v>77.77777778</v>
      </c>
      <c r="Y9" s="54">
        <f t="shared" si="9"/>
        <v>51</v>
      </c>
      <c r="Z9" s="54">
        <f t="shared" si="10"/>
        <v>79.6875</v>
      </c>
      <c r="AA9" s="53">
        <v>8.0</v>
      </c>
      <c r="AB9" s="134">
        <f t="shared" si="11"/>
        <v>100</v>
      </c>
      <c r="AC9" s="53">
        <v>24.0</v>
      </c>
      <c r="AD9" s="134">
        <f t="shared" si="12"/>
        <v>100</v>
      </c>
      <c r="AE9" s="134">
        <f t="shared" si="13"/>
        <v>32</v>
      </c>
      <c r="AF9" s="134">
        <f t="shared" si="14"/>
        <v>100</v>
      </c>
      <c r="AG9" s="54">
        <f t="shared" si="15"/>
        <v>83</v>
      </c>
      <c r="AH9" s="54">
        <f t="shared" si="16"/>
        <v>86.45833333</v>
      </c>
      <c r="AI9" s="111">
        <v>11.0</v>
      </c>
      <c r="AJ9" s="111">
        <v>28.0</v>
      </c>
      <c r="AK9" s="111">
        <f t="shared" si="17"/>
        <v>122</v>
      </c>
      <c r="AL9" s="111">
        <f t="shared" si="18"/>
        <v>89.70588235</v>
      </c>
      <c r="AM9" s="111">
        <v>14.0</v>
      </c>
      <c r="AN9" s="111">
        <v>23.0</v>
      </c>
      <c r="AO9" s="111">
        <f t="shared" si="19"/>
        <v>159</v>
      </c>
      <c r="AP9" s="111">
        <f t="shared" si="20"/>
        <v>90.34090909</v>
      </c>
      <c r="AQ9" s="55">
        <v>11.0</v>
      </c>
      <c r="AR9" s="55">
        <v>23.0</v>
      </c>
      <c r="AS9" s="56">
        <f t="shared" si="21"/>
        <v>193</v>
      </c>
      <c r="AT9" s="56">
        <f t="shared" si="22"/>
        <v>90.18691589</v>
      </c>
      <c r="AU9" s="55">
        <v>13.0</v>
      </c>
      <c r="AV9" s="55">
        <v>22.0</v>
      </c>
      <c r="AW9" s="43">
        <f t="shared" si="23"/>
        <v>228</v>
      </c>
      <c r="AX9" s="43">
        <f t="shared" si="24"/>
        <v>91.56626506</v>
      </c>
      <c r="AY9" s="117">
        <v>10.0</v>
      </c>
      <c r="AZ9" s="136">
        <v>8.0</v>
      </c>
      <c r="BA9" s="128">
        <f t="shared" si="25"/>
        <v>246</v>
      </c>
      <c r="BB9" s="15">
        <f t="shared" si="26"/>
        <v>92.13483146</v>
      </c>
      <c r="BC9" s="117">
        <v>10.0</v>
      </c>
      <c r="BD9" s="117">
        <v>11.0</v>
      </c>
      <c r="BE9" s="128">
        <f t="shared" si="27"/>
        <v>267</v>
      </c>
      <c r="BF9" s="15">
        <f t="shared" si="28"/>
        <v>91.75257732</v>
      </c>
      <c r="BG9" s="22">
        <v>9.0</v>
      </c>
      <c r="BH9" s="22">
        <v>9.0</v>
      </c>
      <c r="BI9" s="137">
        <f t="shared" si="29"/>
        <v>285</v>
      </c>
      <c r="BJ9" s="21">
        <f t="shared" si="30"/>
        <v>91.0543131</v>
      </c>
      <c r="BK9" s="22">
        <v>6.0</v>
      </c>
      <c r="BL9" s="22">
        <v>11.0</v>
      </c>
      <c r="BM9" s="137">
        <f t="shared" si="31"/>
        <v>302</v>
      </c>
      <c r="BN9" s="21">
        <f t="shared" si="32"/>
        <v>88.30409357</v>
      </c>
      <c r="BO9" s="22">
        <v>9.0</v>
      </c>
      <c r="BP9" s="22">
        <v>21.0</v>
      </c>
      <c r="BQ9" s="137">
        <f t="shared" si="33"/>
        <v>332</v>
      </c>
      <c r="BR9" s="21">
        <f t="shared" si="34"/>
        <v>88.53333333</v>
      </c>
      <c r="BS9" s="22">
        <v>13.0</v>
      </c>
      <c r="BT9" s="22">
        <v>13.0</v>
      </c>
      <c r="BU9" s="137">
        <f t="shared" si="35"/>
        <v>358</v>
      </c>
      <c r="BV9" s="21">
        <f t="shared" si="36"/>
        <v>89.27680798</v>
      </c>
      <c r="BW9" s="22">
        <v>9.0</v>
      </c>
      <c r="BX9" s="22">
        <v>6.0</v>
      </c>
      <c r="BY9" s="137">
        <f t="shared" si="37"/>
        <v>373</v>
      </c>
      <c r="BZ9" s="21">
        <f t="shared" si="38"/>
        <v>88.80952381</v>
      </c>
      <c r="CA9" s="22">
        <v>3.0</v>
      </c>
      <c r="CB9" s="22">
        <v>3.0</v>
      </c>
      <c r="CC9" s="137">
        <f t="shared" si="39"/>
        <v>379</v>
      </c>
      <c r="CD9" s="21">
        <f t="shared" si="40"/>
        <v>88.96713615</v>
      </c>
      <c r="CE9" s="140">
        <f t="shared" si="41"/>
        <v>143</v>
      </c>
      <c r="CF9" s="139">
        <f t="shared" si="42"/>
        <v>236</v>
      </c>
      <c r="CG9" s="4"/>
    </row>
    <row r="10">
      <c r="A10" s="141">
        <v>5.0</v>
      </c>
      <c r="B10" s="51" t="s">
        <v>40</v>
      </c>
      <c r="C10" s="142">
        <v>6.0</v>
      </c>
      <c r="D10" s="143">
        <v>100.0</v>
      </c>
      <c r="E10" s="142">
        <v>18.0</v>
      </c>
      <c r="F10" s="143">
        <v>100.0</v>
      </c>
      <c r="G10" s="142">
        <v>24.0</v>
      </c>
      <c r="H10" s="143">
        <v>100.0</v>
      </c>
      <c r="I10" s="13">
        <f t="shared" si="1"/>
        <v>24</v>
      </c>
      <c r="J10" s="13">
        <f t="shared" si="2"/>
        <v>100</v>
      </c>
      <c r="K10" s="144">
        <v>9.0</v>
      </c>
      <c r="L10" s="145">
        <v>100.0</v>
      </c>
      <c r="M10" s="144">
        <v>22.0</v>
      </c>
      <c r="N10" s="145">
        <v>100.0</v>
      </c>
      <c r="O10" s="143">
        <v>31.0</v>
      </c>
      <c r="P10" s="145">
        <v>100.0</v>
      </c>
      <c r="Q10" s="13">
        <f t="shared" si="3"/>
        <v>55</v>
      </c>
      <c r="R10" s="13">
        <f t="shared" si="4"/>
        <v>100</v>
      </c>
      <c r="S10" s="146">
        <v>2.0</v>
      </c>
      <c r="T10" s="143">
        <f t="shared" si="5"/>
        <v>50</v>
      </c>
      <c r="U10" s="146">
        <v>5.0</v>
      </c>
      <c r="V10" s="143">
        <f t="shared" si="6"/>
        <v>100</v>
      </c>
      <c r="W10" s="147">
        <f t="shared" si="7"/>
        <v>7</v>
      </c>
      <c r="X10" s="147">
        <f t="shared" si="8"/>
        <v>77.77777778</v>
      </c>
      <c r="Y10" s="54">
        <f t="shared" si="9"/>
        <v>62</v>
      </c>
      <c r="Z10" s="54">
        <f t="shared" si="10"/>
        <v>96.875</v>
      </c>
      <c r="AA10" s="144">
        <v>6.0</v>
      </c>
      <c r="AB10" s="148">
        <f t="shared" si="11"/>
        <v>75</v>
      </c>
      <c r="AC10" s="144">
        <v>24.0</v>
      </c>
      <c r="AD10" s="148">
        <f t="shared" si="12"/>
        <v>100</v>
      </c>
      <c r="AE10" s="148">
        <f t="shared" si="13"/>
        <v>30</v>
      </c>
      <c r="AF10" s="148">
        <f t="shared" si="14"/>
        <v>93.75</v>
      </c>
      <c r="AG10" s="145">
        <f t="shared" si="15"/>
        <v>92</v>
      </c>
      <c r="AH10" s="145">
        <f t="shared" si="16"/>
        <v>95.83333333</v>
      </c>
      <c r="AI10" s="149">
        <v>12.0</v>
      </c>
      <c r="AJ10" s="149">
        <v>28.0</v>
      </c>
      <c r="AK10" s="149">
        <f t="shared" si="17"/>
        <v>132</v>
      </c>
      <c r="AL10" s="149">
        <f t="shared" si="18"/>
        <v>97.05882353</v>
      </c>
      <c r="AM10" s="149">
        <v>14.0</v>
      </c>
      <c r="AN10" s="149">
        <v>23.0</v>
      </c>
      <c r="AO10" s="149">
        <f t="shared" si="19"/>
        <v>169</v>
      </c>
      <c r="AP10" s="149">
        <f t="shared" si="20"/>
        <v>96.02272727</v>
      </c>
      <c r="AQ10" s="55">
        <v>13.0</v>
      </c>
      <c r="AR10" s="55">
        <v>23.0</v>
      </c>
      <c r="AS10" s="56">
        <f t="shared" si="21"/>
        <v>205</v>
      </c>
      <c r="AT10" s="56">
        <f t="shared" si="22"/>
        <v>95.79439252</v>
      </c>
      <c r="AU10" s="55">
        <v>13.0</v>
      </c>
      <c r="AV10" s="55">
        <v>20.0</v>
      </c>
      <c r="AW10" s="43">
        <f t="shared" si="23"/>
        <v>238</v>
      </c>
      <c r="AX10" s="43">
        <f t="shared" si="24"/>
        <v>95.58232932</v>
      </c>
      <c r="AY10" s="117">
        <v>9.0</v>
      </c>
      <c r="AZ10" s="136">
        <v>8.0</v>
      </c>
      <c r="BA10" s="128">
        <f t="shared" si="25"/>
        <v>255</v>
      </c>
      <c r="BB10" s="15">
        <f t="shared" si="26"/>
        <v>95.50561798</v>
      </c>
      <c r="BC10" s="117">
        <v>10.0</v>
      </c>
      <c r="BD10" s="117">
        <v>13.0</v>
      </c>
      <c r="BE10" s="128">
        <f t="shared" si="27"/>
        <v>278</v>
      </c>
      <c r="BF10" s="15">
        <f t="shared" si="28"/>
        <v>95.53264605</v>
      </c>
      <c r="BG10" s="22">
        <v>11.0</v>
      </c>
      <c r="BH10" s="22">
        <v>11.0</v>
      </c>
      <c r="BI10" s="137">
        <f t="shared" si="29"/>
        <v>300</v>
      </c>
      <c r="BJ10" s="21">
        <f t="shared" si="30"/>
        <v>95.84664537</v>
      </c>
      <c r="BK10" s="22">
        <v>8.0</v>
      </c>
      <c r="BL10" s="22">
        <v>18.0</v>
      </c>
      <c r="BM10" s="137">
        <f t="shared" si="31"/>
        <v>326</v>
      </c>
      <c r="BN10" s="21">
        <f t="shared" si="32"/>
        <v>95.32163743</v>
      </c>
      <c r="BO10" s="22">
        <v>8.0</v>
      </c>
      <c r="BP10" s="22">
        <v>18.0</v>
      </c>
      <c r="BQ10" s="137">
        <f t="shared" si="33"/>
        <v>352</v>
      </c>
      <c r="BR10" s="21">
        <f t="shared" si="34"/>
        <v>93.86666667</v>
      </c>
      <c r="BS10" s="22">
        <v>11.0</v>
      </c>
      <c r="BT10" s="22">
        <v>10.0</v>
      </c>
      <c r="BU10" s="137">
        <f t="shared" si="35"/>
        <v>373</v>
      </c>
      <c r="BV10" s="21">
        <f t="shared" si="36"/>
        <v>93.01745636</v>
      </c>
      <c r="BW10" s="22">
        <v>7.0</v>
      </c>
      <c r="BX10" s="22">
        <v>7.0</v>
      </c>
      <c r="BY10" s="137">
        <f t="shared" si="37"/>
        <v>387</v>
      </c>
      <c r="BZ10" s="21">
        <f t="shared" si="38"/>
        <v>92.14285714</v>
      </c>
      <c r="CA10" s="22">
        <v>3.0</v>
      </c>
      <c r="CB10" s="22">
        <v>3.0</v>
      </c>
      <c r="CC10" s="137">
        <f t="shared" si="39"/>
        <v>393</v>
      </c>
      <c r="CD10" s="21">
        <f t="shared" si="40"/>
        <v>92.25352113</v>
      </c>
      <c r="CE10" s="140">
        <f t="shared" si="41"/>
        <v>142</v>
      </c>
      <c r="CF10" s="139">
        <f t="shared" si="42"/>
        <v>251</v>
      </c>
      <c r="CG10" s="4"/>
    </row>
    <row r="11">
      <c r="A11" s="50">
        <v>6.0</v>
      </c>
      <c r="B11" s="51" t="s">
        <v>41</v>
      </c>
      <c r="C11" s="52">
        <v>6.0</v>
      </c>
      <c r="D11" s="13">
        <v>100.0</v>
      </c>
      <c r="E11" s="52">
        <v>18.0</v>
      </c>
      <c r="F11" s="13">
        <v>100.0</v>
      </c>
      <c r="G11" s="52">
        <v>24.0</v>
      </c>
      <c r="H11" s="13">
        <v>100.0</v>
      </c>
      <c r="I11" s="13">
        <f t="shared" si="1"/>
        <v>24</v>
      </c>
      <c r="J11" s="13">
        <f t="shared" si="2"/>
        <v>100</v>
      </c>
      <c r="K11" s="53">
        <v>8.0</v>
      </c>
      <c r="L11" s="54">
        <v>89.0</v>
      </c>
      <c r="M11" s="53">
        <v>17.0</v>
      </c>
      <c r="N11" s="54">
        <v>77.0</v>
      </c>
      <c r="O11" s="13">
        <v>25.0</v>
      </c>
      <c r="P11" s="54">
        <v>81.0</v>
      </c>
      <c r="Q11" s="13">
        <f t="shared" si="3"/>
        <v>49</v>
      </c>
      <c r="R11" s="13">
        <f t="shared" si="4"/>
        <v>89.09090909</v>
      </c>
      <c r="S11" s="55">
        <v>4.0</v>
      </c>
      <c r="T11" s="13">
        <f t="shared" si="5"/>
        <v>100</v>
      </c>
      <c r="U11" s="55">
        <v>5.0</v>
      </c>
      <c r="V11" s="13">
        <f t="shared" si="6"/>
        <v>100</v>
      </c>
      <c r="W11" s="95">
        <f t="shared" si="7"/>
        <v>9</v>
      </c>
      <c r="X11" s="95">
        <f t="shared" si="8"/>
        <v>100</v>
      </c>
      <c r="Y11" s="54">
        <f t="shared" si="9"/>
        <v>58</v>
      </c>
      <c r="Z11" s="54">
        <f t="shared" si="10"/>
        <v>90.625</v>
      </c>
      <c r="AA11" s="53">
        <v>6.0</v>
      </c>
      <c r="AB11" s="134">
        <f t="shared" si="11"/>
        <v>75</v>
      </c>
      <c r="AC11" s="53">
        <v>24.0</v>
      </c>
      <c r="AD11" s="134">
        <f t="shared" si="12"/>
        <v>100</v>
      </c>
      <c r="AE11" s="134">
        <f t="shared" si="13"/>
        <v>30</v>
      </c>
      <c r="AF11" s="134">
        <f t="shared" si="14"/>
        <v>93.75</v>
      </c>
      <c r="AG11" s="54">
        <f t="shared" si="15"/>
        <v>88</v>
      </c>
      <c r="AH11" s="54">
        <f t="shared" si="16"/>
        <v>91.66666667</v>
      </c>
      <c r="AI11" s="111">
        <v>12.0</v>
      </c>
      <c r="AJ11" s="111">
        <v>22.0</v>
      </c>
      <c r="AK11" s="111">
        <f t="shared" si="17"/>
        <v>122</v>
      </c>
      <c r="AL11" s="111">
        <f t="shared" si="18"/>
        <v>89.70588235</v>
      </c>
      <c r="AM11" s="111">
        <v>10.0</v>
      </c>
      <c r="AN11" s="111">
        <v>17.0</v>
      </c>
      <c r="AO11" s="111">
        <f t="shared" si="19"/>
        <v>149</v>
      </c>
      <c r="AP11" s="111">
        <f t="shared" si="20"/>
        <v>84.65909091</v>
      </c>
      <c r="AQ11" s="55">
        <v>13.0</v>
      </c>
      <c r="AR11" s="55">
        <v>21.0</v>
      </c>
      <c r="AS11" s="56">
        <f t="shared" si="21"/>
        <v>183</v>
      </c>
      <c r="AT11" s="56">
        <f t="shared" si="22"/>
        <v>85.51401869</v>
      </c>
      <c r="AU11" s="55">
        <v>11.0</v>
      </c>
      <c r="AV11" s="55">
        <v>22.0</v>
      </c>
      <c r="AW11" s="43">
        <f t="shared" si="23"/>
        <v>216</v>
      </c>
      <c r="AX11" s="43">
        <f t="shared" si="24"/>
        <v>86.74698795</v>
      </c>
      <c r="AY11" s="117">
        <v>9.0</v>
      </c>
      <c r="AZ11" s="136">
        <v>6.0</v>
      </c>
      <c r="BA11" s="128">
        <f t="shared" si="25"/>
        <v>231</v>
      </c>
      <c r="BB11" s="15">
        <f t="shared" si="26"/>
        <v>86.51685393</v>
      </c>
      <c r="BC11" s="117">
        <v>11.0</v>
      </c>
      <c r="BD11" s="117">
        <v>13.0</v>
      </c>
      <c r="BE11" s="128">
        <f t="shared" si="27"/>
        <v>255</v>
      </c>
      <c r="BF11" s="15">
        <f t="shared" si="28"/>
        <v>87.62886598</v>
      </c>
      <c r="BG11" s="22">
        <v>9.0</v>
      </c>
      <c r="BH11" s="22">
        <v>10.0</v>
      </c>
      <c r="BI11" s="137">
        <f t="shared" si="29"/>
        <v>274</v>
      </c>
      <c r="BJ11" s="21">
        <f t="shared" si="30"/>
        <v>87.5399361</v>
      </c>
      <c r="BK11" s="22">
        <v>8.0</v>
      </c>
      <c r="BL11" s="22">
        <v>20.0</v>
      </c>
      <c r="BM11" s="137">
        <f t="shared" si="31"/>
        <v>302</v>
      </c>
      <c r="BN11" s="21">
        <f t="shared" si="32"/>
        <v>88.30409357</v>
      </c>
      <c r="BO11" s="22">
        <v>9.0</v>
      </c>
      <c r="BP11" s="22">
        <v>20.0</v>
      </c>
      <c r="BQ11" s="137">
        <f t="shared" si="33"/>
        <v>331</v>
      </c>
      <c r="BR11" s="21">
        <f t="shared" si="34"/>
        <v>88.26666667</v>
      </c>
      <c r="BS11" s="22">
        <v>8.0</v>
      </c>
      <c r="BT11" s="22">
        <v>10.0</v>
      </c>
      <c r="BU11" s="137">
        <f t="shared" si="35"/>
        <v>349</v>
      </c>
      <c r="BV11" s="21">
        <f t="shared" si="36"/>
        <v>87.03241895</v>
      </c>
      <c r="BW11" s="22">
        <v>10.0</v>
      </c>
      <c r="BX11" s="22">
        <v>8.0</v>
      </c>
      <c r="BY11" s="137">
        <f t="shared" si="37"/>
        <v>367</v>
      </c>
      <c r="BZ11" s="21">
        <f t="shared" si="38"/>
        <v>87.38095238</v>
      </c>
      <c r="CA11" s="22">
        <v>3.0</v>
      </c>
      <c r="CB11" s="22">
        <v>3.0</v>
      </c>
      <c r="CC11" s="137">
        <f t="shared" si="39"/>
        <v>373</v>
      </c>
      <c r="CD11" s="21">
        <f t="shared" si="40"/>
        <v>87.55868545</v>
      </c>
      <c r="CE11" s="140">
        <f t="shared" si="41"/>
        <v>137</v>
      </c>
      <c r="CF11" s="139">
        <f t="shared" si="42"/>
        <v>236</v>
      </c>
      <c r="CG11" s="4"/>
    </row>
    <row r="12">
      <c r="A12" s="50">
        <v>7.0</v>
      </c>
      <c r="B12" s="51" t="s">
        <v>43</v>
      </c>
      <c r="C12" s="52">
        <v>6.0</v>
      </c>
      <c r="D12" s="13">
        <v>100.0</v>
      </c>
      <c r="E12" s="52">
        <v>18.0</v>
      </c>
      <c r="F12" s="13">
        <v>100.0</v>
      </c>
      <c r="G12" s="52">
        <v>24.0</v>
      </c>
      <c r="H12" s="13">
        <v>100.0</v>
      </c>
      <c r="I12" s="13">
        <f t="shared" si="1"/>
        <v>24</v>
      </c>
      <c r="J12" s="13">
        <f t="shared" si="2"/>
        <v>100</v>
      </c>
      <c r="K12" s="53">
        <v>9.0</v>
      </c>
      <c r="L12" s="54">
        <v>100.0</v>
      </c>
      <c r="M12" s="53">
        <v>19.0</v>
      </c>
      <c r="N12" s="54">
        <v>86.0</v>
      </c>
      <c r="O12" s="13">
        <v>28.0</v>
      </c>
      <c r="P12" s="54">
        <v>90.0</v>
      </c>
      <c r="Q12" s="13">
        <f t="shared" si="3"/>
        <v>52</v>
      </c>
      <c r="R12" s="13">
        <f t="shared" si="4"/>
        <v>94.54545455</v>
      </c>
      <c r="S12" s="55">
        <v>4.0</v>
      </c>
      <c r="T12" s="13">
        <f t="shared" si="5"/>
        <v>100</v>
      </c>
      <c r="U12" s="55">
        <v>5.0</v>
      </c>
      <c r="V12" s="13">
        <f t="shared" si="6"/>
        <v>100</v>
      </c>
      <c r="W12" s="95">
        <f t="shared" si="7"/>
        <v>9</v>
      </c>
      <c r="X12" s="95">
        <f t="shared" si="8"/>
        <v>100</v>
      </c>
      <c r="Y12" s="54">
        <f t="shared" si="9"/>
        <v>61</v>
      </c>
      <c r="Z12" s="54">
        <f t="shared" si="10"/>
        <v>95.3125</v>
      </c>
      <c r="AA12" s="53">
        <v>8.0</v>
      </c>
      <c r="AB12" s="134">
        <f t="shared" si="11"/>
        <v>100</v>
      </c>
      <c r="AC12" s="53">
        <v>24.0</v>
      </c>
      <c r="AD12" s="134">
        <f t="shared" si="12"/>
        <v>100</v>
      </c>
      <c r="AE12" s="134">
        <f t="shared" si="13"/>
        <v>32</v>
      </c>
      <c r="AF12" s="134">
        <f t="shared" si="14"/>
        <v>100</v>
      </c>
      <c r="AG12" s="54">
        <f t="shared" si="15"/>
        <v>93</v>
      </c>
      <c r="AH12" s="54">
        <f t="shared" si="16"/>
        <v>96.875</v>
      </c>
      <c r="AI12" s="111">
        <v>12.0</v>
      </c>
      <c r="AJ12" s="111">
        <v>28.0</v>
      </c>
      <c r="AK12" s="111">
        <f t="shared" si="17"/>
        <v>133</v>
      </c>
      <c r="AL12" s="111">
        <f t="shared" si="18"/>
        <v>97.79411765</v>
      </c>
      <c r="AM12" s="111">
        <v>16.0</v>
      </c>
      <c r="AN12" s="111">
        <v>23.0</v>
      </c>
      <c r="AO12" s="111">
        <f t="shared" si="19"/>
        <v>172</v>
      </c>
      <c r="AP12" s="111">
        <f t="shared" si="20"/>
        <v>97.72727273</v>
      </c>
      <c r="AQ12" s="55">
        <v>13.0</v>
      </c>
      <c r="AR12" s="55">
        <v>22.0</v>
      </c>
      <c r="AS12" s="56">
        <f t="shared" si="21"/>
        <v>207</v>
      </c>
      <c r="AT12" s="56">
        <f t="shared" si="22"/>
        <v>96.72897196</v>
      </c>
      <c r="AU12" s="55">
        <v>13.0</v>
      </c>
      <c r="AV12" s="55">
        <v>18.0</v>
      </c>
      <c r="AW12" s="43">
        <f t="shared" si="23"/>
        <v>238</v>
      </c>
      <c r="AX12" s="43">
        <f t="shared" si="24"/>
        <v>95.58232932</v>
      </c>
      <c r="AY12" s="117">
        <v>10.0</v>
      </c>
      <c r="AZ12" s="136">
        <v>8.0</v>
      </c>
      <c r="BA12" s="128">
        <f t="shared" si="25"/>
        <v>256</v>
      </c>
      <c r="BB12" s="15">
        <f t="shared" si="26"/>
        <v>95.88014981</v>
      </c>
      <c r="BC12" s="117">
        <v>11.0</v>
      </c>
      <c r="BD12" s="117">
        <v>10.0</v>
      </c>
      <c r="BE12" s="128">
        <f t="shared" si="27"/>
        <v>277</v>
      </c>
      <c r="BF12" s="15">
        <f t="shared" si="28"/>
        <v>95.18900344</v>
      </c>
      <c r="BG12" s="22">
        <v>11.0</v>
      </c>
      <c r="BH12" s="22">
        <v>11.0</v>
      </c>
      <c r="BI12" s="137">
        <f t="shared" si="29"/>
        <v>299</v>
      </c>
      <c r="BJ12" s="21">
        <f t="shared" si="30"/>
        <v>95.52715655</v>
      </c>
      <c r="BK12" s="22">
        <v>8.0</v>
      </c>
      <c r="BL12" s="22">
        <v>19.0</v>
      </c>
      <c r="BM12" s="137">
        <f t="shared" si="31"/>
        <v>326</v>
      </c>
      <c r="BN12" s="21">
        <f t="shared" si="32"/>
        <v>95.32163743</v>
      </c>
      <c r="BO12" s="22">
        <v>8.0</v>
      </c>
      <c r="BP12" s="22">
        <v>21.0</v>
      </c>
      <c r="BQ12" s="137">
        <f t="shared" si="33"/>
        <v>355</v>
      </c>
      <c r="BR12" s="21">
        <f t="shared" si="34"/>
        <v>94.66666667</v>
      </c>
      <c r="BS12" s="22">
        <v>12.0</v>
      </c>
      <c r="BT12" s="22">
        <v>11.0</v>
      </c>
      <c r="BU12" s="137">
        <f t="shared" si="35"/>
        <v>378</v>
      </c>
      <c r="BV12" s="21">
        <f t="shared" si="36"/>
        <v>94.26433915</v>
      </c>
      <c r="BW12" s="22">
        <v>8.0</v>
      </c>
      <c r="BX12" s="22">
        <v>7.0</v>
      </c>
      <c r="BY12" s="137">
        <f t="shared" si="37"/>
        <v>393</v>
      </c>
      <c r="BZ12" s="21">
        <f t="shared" si="38"/>
        <v>93.57142857</v>
      </c>
      <c r="CA12" s="22">
        <v>3.0</v>
      </c>
      <c r="CB12" s="22">
        <v>3.0</v>
      </c>
      <c r="CC12" s="137">
        <f t="shared" si="39"/>
        <v>399</v>
      </c>
      <c r="CD12" s="21">
        <f t="shared" si="40"/>
        <v>93.66197183</v>
      </c>
      <c r="CE12" s="140">
        <f t="shared" si="41"/>
        <v>152</v>
      </c>
      <c r="CF12" s="139">
        <f t="shared" si="42"/>
        <v>247</v>
      </c>
      <c r="CG12" s="4"/>
    </row>
    <row r="13">
      <c r="A13" s="50">
        <v>8.0</v>
      </c>
      <c r="B13" s="51" t="s">
        <v>44</v>
      </c>
      <c r="C13" s="52">
        <v>6.0</v>
      </c>
      <c r="D13" s="13">
        <v>100.0</v>
      </c>
      <c r="E13" s="52">
        <v>18.0</v>
      </c>
      <c r="F13" s="13">
        <v>100.0</v>
      </c>
      <c r="G13" s="52">
        <v>24.0</v>
      </c>
      <c r="H13" s="13">
        <v>100.0</v>
      </c>
      <c r="I13" s="13">
        <f t="shared" si="1"/>
        <v>24</v>
      </c>
      <c r="J13" s="13">
        <f t="shared" si="2"/>
        <v>100</v>
      </c>
      <c r="K13" s="53">
        <v>9.0</v>
      </c>
      <c r="L13" s="54">
        <v>100.0</v>
      </c>
      <c r="M13" s="53">
        <v>22.0</v>
      </c>
      <c r="N13" s="54">
        <v>100.0</v>
      </c>
      <c r="O13" s="13">
        <v>31.0</v>
      </c>
      <c r="P13" s="54">
        <v>100.0</v>
      </c>
      <c r="Q13" s="13">
        <f t="shared" si="3"/>
        <v>55</v>
      </c>
      <c r="R13" s="13">
        <f t="shared" si="4"/>
        <v>100</v>
      </c>
      <c r="S13" s="55">
        <v>1.0</v>
      </c>
      <c r="T13" s="13">
        <f t="shared" si="5"/>
        <v>25</v>
      </c>
      <c r="U13" s="55">
        <v>2.0</v>
      </c>
      <c r="V13" s="13">
        <f t="shared" si="6"/>
        <v>40</v>
      </c>
      <c r="W13" s="95">
        <f t="shared" si="7"/>
        <v>3</v>
      </c>
      <c r="X13" s="95">
        <f t="shared" si="8"/>
        <v>33.33333333</v>
      </c>
      <c r="Y13" s="54">
        <f t="shared" si="9"/>
        <v>58</v>
      </c>
      <c r="Z13" s="54">
        <f t="shared" si="10"/>
        <v>90.625</v>
      </c>
      <c r="AA13" s="53">
        <v>8.0</v>
      </c>
      <c r="AB13" s="134">
        <f t="shared" si="11"/>
        <v>100</v>
      </c>
      <c r="AC13" s="53">
        <v>24.0</v>
      </c>
      <c r="AD13" s="134">
        <f t="shared" si="12"/>
        <v>100</v>
      </c>
      <c r="AE13" s="134">
        <f t="shared" si="13"/>
        <v>32</v>
      </c>
      <c r="AF13" s="134">
        <f t="shared" si="14"/>
        <v>100</v>
      </c>
      <c r="AG13" s="54">
        <f t="shared" si="15"/>
        <v>90</v>
      </c>
      <c r="AH13" s="54">
        <f t="shared" si="16"/>
        <v>93.75</v>
      </c>
      <c r="AI13" s="111">
        <v>12.0</v>
      </c>
      <c r="AJ13" s="111">
        <v>25.0</v>
      </c>
      <c r="AK13" s="111">
        <f t="shared" si="17"/>
        <v>127</v>
      </c>
      <c r="AL13" s="111">
        <f t="shared" si="18"/>
        <v>93.38235294</v>
      </c>
      <c r="AM13" s="111">
        <v>14.0</v>
      </c>
      <c r="AN13" s="111">
        <v>21.0</v>
      </c>
      <c r="AO13" s="111">
        <f t="shared" si="19"/>
        <v>162</v>
      </c>
      <c r="AP13" s="111">
        <f t="shared" si="20"/>
        <v>92.04545455</v>
      </c>
      <c r="AQ13" s="55">
        <v>11.0</v>
      </c>
      <c r="AR13" s="55">
        <v>23.0</v>
      </c>
      <c r="AS13" s="56">
        <f t="shared" si="21"/>
        <v>196</v>
      </c>
      <c r="AT13" s="56">
        <f t="shared" si="22"/>
        <v>91.58878505</v>
      </c>
      <c r="AU13" s="55">
        <v>7.0</v>
      </c>
      <c r="AV13" s="55">
        <v>15.0</v>
      </c>
      <c r="AW13" s="43">
        <f t="shared" si="23"/>
        <v>218</v>
      </c>
      <c r="AX13" s="43">
        <f t="shared" si="24"/>
        <v>87.5502008</v>
      </c>
      <c r="AY13" s="117">
        <v>3.0</v>
      </c>
      <c r="AZ13" s="136">
        <v>4.0</v>
      </c>
      <c r="BA13" s="128">
        <f t="shared" si="25"/>
        <v>225</v>
      </c>
      <c r="BB13" s="15">
        <f t="shared" si="26"/>
        <v>84.26966292</v>
      </c>
      <c r="BC13" s="117">
        <v>11.0</v>
      </c>
      <c r="BD13" s="117">
        <v>13.0</v>
      </c>
      <c r="BE13" s="128">
        <f t="shared" si="27"/>
        <v>249</v>
      </c>
      <c r="BF13" s="15">
        <f t="shared" si="28"/>
        <v>85.56701031</v>
      </c>
      <c r="BG13" s="22">
        <v>11.0</v>
      </c>
      <c r="BH13" s="22">
        <v>11.0</v>
      </c>
      <c r="BI13" s="137">
        <f t="shared" si="29"/>
        <v>271</v>
      </c>
      <c r="BJ13" s="21">
        <f t="shared" si="30"/>
        <v>86.58146965</v>
      </c>
      <c r="BK13" s="22">
        <v>8.0</v>
      </c>
      <c r="BL13" s="22">
        <v>20.0</v>
      </c>
      <c r="BM13" s="137">
        <f t="shared" si="31"/>
        <v>299</v>
      </c>
      <c r="BN13" s="21">
        <f t="shared" si="32"/>
        <v>87.42690058</v>
      </c>
      <c r="BO13" s="22">
        <v>10.0</v>
      </c>
      <c r="BP13" s="22">
        <v>19.0</v>
      </c>
      <c r="BQ13" s="137">
        <f t="shared" si="33"/>
        <v>328</v>
      </c>
      <c r="BR13" s="21">
        <f t="shared" si="34"/>
        <v>87.46666667</v>
      </c>
      <c r="BS13" s="22">
        <v>11.0</v>
      </c>
      <c r="BT13" s="22">
        <v>10.0</v>
      </c>
      <c r="BU13" s="137">
        <f t="shared" si="35"/>
        <v>349</v>
      </c>
      <c r="BV13" s="21">
        <f t="shared" si="36"/>
        <v>87.03241895</v>
      </c>
      <c r="BW13" s="22">
        <v>9.0</v>
      </c>
      <c r="BX13" s="22">
        <v>7.0</v>
      </c>
      <c r="BY13" s="137">
        <f t="shared" si="37"/>
        <v>365</v>
      </c>
      <c r="BZ13" s="21">
        <f t="shared" si="38"/>
        <v>86.9047619</v>
      </c>
      <c r="CA13" s="22">
        <v>3.0</v>
      </c>
      <c r="CB13" s="22">
        <v>3.0</v>
      </c>
      <c r="CC13" s="137">
        <f t="shared" si="39"/>
        <v>371</v>
      </c>
      <c r="CD13" s="21">
        <f t="shared" si="40"/>
        <v>87.08920188</v>
      </c>
      <c r="CE13" s="140">
        <f t="shared" si="41"/>
        <v>134</v>
      </c>
      <c r="CF13" s="139">
        <f t="shared" si="42"/>
        <v>237</v>
      </c>
      <c r="CG13" s="4"/>
    </row>
    <row r="14">
      <c r="A14" s="50">
        <v>9.0</v>
      </c>
      <c r="B14" s="51" t="s">
        <v>46</v>
      </c>
      <c r="C14" s="52">
        <v>6.0</v>
      </c>
      <c r="D14" s="13">
        <v>100.0</v>
      </c>
      <c r="E14" s="52">
        <v>18.0</v>
      </c>
      <c r="F14" s="13">
        <v>100.0</v>
      </c>
      <c r="G14" s="52">
        <v>24.0</v>
      </c>
      <c r="H14" s="13">
        <v>100.0</v>
      </c>
      <c r="I14" s="13">
        <f t="shared" si="1"/>
        <v>24</v>
      </c>
      <c r="J14" s="13">
        <f t="shared" si="2"/>
        <v>100</v>
      </c>
      <c r="K14" s="53">
        <v>9.0</v>
      </c>
      <c r="L14" s="54">
        <v>100.0</v>
      </c>
      <c r="M14" s="53">
        <v>22.0</v>
      </c>
      <c r="N14" s="54">
        <v>100.0</v>
      </c>
      <c r="O14" s="13">
        <v>31.0</v>
      </c>
      <c r="P14" s="54">
        <v>100.0</v>
      </c>
      <c r="Q14" s="13">
        <f t="shared" si="3"/>
        <v>55</v>
      </c>
      <c r="R14" s="13">
        <f t="shared" si="4"/>
        <v>100</v>
      </c>
      <c r="S14" s="55">
        <v>2.0</v>
      </c>
      <c r="T14" s="13">
        <f t="shared" si="5"/>
        <v>50</v>
      </c>
      <c r="U14" s="55">
        <v>3.0</v>
      </c>
      <c r="V14" s="13">
        <f t="shared" si="6"/>
        <v>60</v>
      </c>
      <c r="W14" s="95">
        <f t="shared" si="7"/>
        <v>5</v>
      </c>
      <c r="X14" s="95">
        <f t="shared" si="8"/>
        <v>55.55555556</v>
      </c>
      <c r="Y14" s="54">
        <f t="shared" si="9"/>
        <v>60</v>
      </c>
      <c r="Z14" s="54">
        <f t="shared" si="10"/>
        <v>93.75</v>
      </c>
      <c r="AA14" s="53">
        <v>8.0</v>
      </c>
      <c r="AB14" s="134">
        <f t="shared" si="11"/>
        <v>100</v>
      </c>
      <c r="AC14" s="53">
        <v>24.0</v>
      </c>
      <c r="AD14" s="134">
        <f t="shared" si="12"/>
        <v>100</v>
      </c>
      <c r="AE14" s="134">
        <f t="shared" si="13"/>
        <v>32</v>
      </c>
      <c r="AF14" s="134">
        <f t="shared" si="14"/>
        <v>100</v>
      </c>
      <c r="AG14" s="54">
        <f t="shared" si="15"/>
        <v>92</v>
      </c>
      <c r="AH14" s="54">
        <f t="shared" si="16"/>
        <v>95.83333333</v>
      </c>
      <c r="AI14" s="111">
        <v>10.0</v>
      </c>
      <c r="AJ14" s="111">
        <v>26.0</v>
      </c>
      <c r="AK14" s="111">
        <f t="shared" si="17"/>
        <v>128</v>
      </c>
      <c r="AL14" s="111">
        <f t="shared" si="18"/>
        <v>94.11764706</v>
      </c>
      <c r="AM14" s="111">
        <v>15.0</v>
      </c>
      <c r="AN14" s="111">
        <v>22.0</v>
      </c>
      <c r="AO14" s="111">
        <f t="shared" si="19"/>
        <v>165</v>
      </c>
      <c r="AP14" s="111">
        <f t="shared" si="20"/>
        <v>93.75</v>
      </c>
      <c r="AQ14" s="55">
        <v>13.0</v>
      </c>
      <c r="AR14" s="55">
        <v>23.0</v>
      </c>
      <c r="AS14" s="56">
        <f t="shared" si="21"/>
        <v>201</v>
      </c>
      <c r="AT14" s="56">
        <f t="shared" si="22"/>
        <v>93.92523364</v>
      </c>
      <c r="AU14" s="55">
        <v>13.0</v>
      </c>
      <c r="AV14" s="55">
        <v>22.0</v>
      </c>
      <c r="AW14" s="43">
        <f t="shared" si="23"/>
        <v>236</v>
      </c>
      <c r="AX14" s="43">
        <f t="shared" si="24"/>
        <v>94.77911647</v>
      </c>
      <c r="AY14" s="117">
        <v>10.0</v>
      </c>
      <c r="AZ14" s="136">
        <v>2.0</v>
      </c>
      <c r="BA14" s="128">
        <f t="shared" si="25"/>
        <v>248</v>
      </c>
      <c r="BB14" s="15">
        <f t="shared" si="26"/>
        <v>92.88389513</v>
      </c>
      <c r="BC14" s="117">
        <v>11.0</v>
      </c>
      <c r="BD14" s="117">
        <v>13.0</v>
      </c>
      <c r="BE14" s="128">
        <f t="shared" si="27"/>
        <v>272</v>
      </c>
      <c r="BF14" s="15">
        <f t="shared" si="28"/>
        <v>93.47079038</v>
      </c>
      <c r="BG14" s="22">
        <v>10.0</v>
      </c>
      <c r="BH14" s="22">
        <v>11.0</v>
      </c>
      <c r="BI14" s="137">
        <f t="shared" si="29"/>
        <v>293</v>
      </c>
      <c r="BJ14" s="21">
        <f t="shared" si="30"/>
        <v>93.61022364</v>
      </c>
      <c r="BK14" s="22">
        <v>9.0</v>
      </c>
      <c r="BL14" s="22">
        <v>20.0</v>
      </c>
      <c r="BM14" s="137">
        <f t="shared" si="31"/>
        <v>322</v>
      </c>
      <c r="BN14" s="21">
        <f t="shared" si="32"/>
        <v>94.15204678</v>
      </c>
      <c r="BO14" s="22">
        <v>10.0</v>
      </c>
      <c r="BP14" s="22">
        <v>23.0</v>
      </c>
      <c r="BQ14" s="137">
        <f t="shared" si="33"/>
        <v>355</v>
      </c>
      <c r="BR14" s="21">
        <f t="shared" si="34"/>
        <v>94.66666667</v>
      </c>
      <c r="BS14" s="22">
        <v>11.0</v>
      </c>
      <c r="BT14" s="22">
        <v>13.0</v>
      </c>
      <c r="BU14" s="137">
        <f t="shared" si="35"/>
        <v>379</v>
      </c>
      <c r="BV14" s="21">
        <f t="shared" si="36"/>
        <v>94.51371571</v>
      </c>
      <c r="BW14" s="22">
        <v>10.0</v>
      </c>
      <c r="BX14" s="22">
        <v>9.0</v>
      </c>
      <c r="BY14" s="137">
        <f t="shared" si="37"/>
        <v>398</v>
      </c>
      <c r="BZ14" s="21">
        <f t="shared" si="38"/>
        <v>94.76190476</v>
      </c>
      <c r="CA14" s="22">
        <v>3.0</v>
      </c>
      <c r="CB14" s="22">
        <v>3.0</v>
      </c>
      <c r="CC14" s="137">
        <f t="shared" si="39"/>
        <v>404</v>
      </c>
      <c r="CD14" s="21">
        <f t="shared" si="40"/>
        <v>94.83568075</v>
      </c>
      <c r="CE14" s="140">
        <f t="shared" si="41"/>
        <v>150</v>
      </c>
      <c r="CF14" s="139">
        <f t="shared" si="42"/>
        <v>254</v>
      </c>
      <c r="CG14" s="4"/>
    </row>
    <row r="15">
      <c r="A15" s="50">
        <v>10.0</v>
      </c>
      <c r="B15" s="51" t="s">
        <v>47</v>
      </c>
      <c r="C15" s="52">
        <v>6.0</v>
      </c>
      <c r="D15" s="13">
        <v>100.0</v>
      </c>
      <c r="E15" s="52">
        <v>18.0</v>
      </c>
      <c r="F15" s="13">
        <v>100.0</v>
      </c>
      <c r="G15" s="52">
        <v>24.0</v>
      </c>
      <c r="H15" s="13">
        <v>100.0</v>
      </c>
      <c r="I15" s="13">
        <f t="shared" si="1"/>
        <v>24</v>
      </c>
      <c r="J15" s="13">
        <f t="shared" si="2"/>
        <v>100</v>
      </c>
      <c r="K15" s="53">
        <v>9.0</v>
      </c>
      <c r="L15" s="54">
        <v>100.0</v>
      </c>
      <c r="M15" s="53">
        <v>22.0</v>
      </c>
      <c r="N15" s="54">
        <v>100.0</v>
      </c>
      <c r="O15" s="13">
        <v>31.0</v>
      </c>
      <c r="P15" s="54">
        <v>100.0</v>
      </c>
      <c r="Q15" s="13">
        <f t="shared" si="3"/>
        <v>55</v>
      </c>
      <c r="R15" s="13">
        <f t="shared" si="4"/>
        <v>100</v>
      </c>
      <c r="S15" s="55">
        <v>4.0</v>
      </c>
      <c r="T15" s="13">
        <f t="shared" si="5"/>
        <v>100</v>
      </c>
      <c r="U15" s="55">
        <v>5.0</v>
      </c>
      <c r="V15" s="13">
        <f t="shared" si="6"/>
        <v>100</v>
      </c>
      <c r="W15" s="95">
        <f t="shared" si="7"/>
        <v>9</v>
      </c>
      <c r="X15" s="95">
        <f t="shared" si="8"/>
        <v>100</v>
      </c>
      <c r="Y15" s="54">
        <f t="shared" si="9"/>
        <v>64</v>
      </c>
      <c r="Z15" s="54">
        <f t="shared" si="10"/>
        <v>100</v>
      </c>
      <c r="AA15" s="53">
        <v>8.0</v>
      </c>
      <c r="AB15" s="134">
        <f t="shared" si="11"/>
        <v>100</v>
      </c>
      <c r="AC15" s="53">
        <v>24.0</v>
      </c>
      <c r="AD15" s="134">
        <f t="shared" si="12"/>
        <v>100</v>
      </c>
      <c r="AE15" s="134">
        <f t="shared" si="13"/>
        <v>32</v>
      </c>
      <c r="AF15" s="134">
        <f t="shared" si="14"/>
        <v>100</v>
      </c>
      <c r="AG15" s="54">
        <f t="shared" si="15"/>
        <v>96</v>
      </c>
      <c r="AH15" s="54">
        <f t="shared" si="16"/>
        <v>100</v>
      </c>
      <c r="AI15" s="111">
        <v>12.0</v>
      </c>
      <c r="AJ15" s="111">
        <v>28.0</v>
      </c>
      <c r="AK15" s="111">
        <f t="shared" si="17"/>
        <v>136</v>
      </c>
      <c r="AL15" s="111">
        <f t="shared" si="18"/>
        <v>100</v>
      </c>
      <c r="AM15" s="111">
        <v>16.0</v>
      </c>
      <c r="AN15" s="111">
        <v>24.0</v>
      </c>
      <c r="AO15" s="111">
        <f t="shared" si="19"/>
        <v>176</v>
      </c>
      <c r="AP15" s="111">
        <f t="shared" si="20"/>
        <v>100</v>
      </c>
      <c r="AQ15" s="55">
        <v>15.0</v>
      </c>
      <c r="AR15" s="55">
        <v>23.0</v>
      </c>
      <c r="AS15" s="56">
        <f t="shared" si="21"/>
        <v>214</v>
      </c>
      <c r="AT15" s="56">
        <f t="shared" si="22"/>
        <v>100</v>
      </c>
      <c r="AU15" s="55">
        <v>11.0</v>
      </c>
      <c r="AV15" s="55">
        <v>20.0</v>
      </c>
      <c r="AW15" s="43">
        <f t="shared" si="23"/>
        <v>245</v>
      </c>
      <c r="AX15" s="43">
        <f t="shared" si="24"/>
        <v>98.3935743</v>
      </c>
      <c r="AY15" s="117">
        <v>9.0</v>
      </c>
      <c r="AZ15" s="136">
        <v>7.0</v>
      </c>
      <c r="BA15" s="128">
        <f t="shared" si="25"/>
        <v>261</v>
      </c>
      <c r="BB15" s="15">
        <f t="shared" si="26"/>
        <v>97.75280899</v>
      </c>
      <c r="BC15" s="117">
        <v>11.0</v>
      </c>
      <c r="BD15" s="117">
        <v>13.0</v>
      </c>
      <c r="BE15" s="128">
        <f t="shared" si="27"/>
        <v>285</v>
      </c>
      <c r="BF15" s="15">
        <f t="shared" si="28"/>
        <v>97.93814433</v>
      </c>
      <c r="BG15" s="22">
        <v>7.0</v>
      </c>
      <c r="BH15" s="22">
        <v>7.0</v>
      </c>
      <c r="BI15" s="137">
        <f t="shared" si="29"/>
        <v>299</v>
      </c>
      <c r="BJ15" s="21">
        <f t="shared" si="30"/>
        <v>95.52715655</v>
      </c>
      <c r="BK15" s="22">
        <v>9.0</v>
      </c>
      <c r="BL15" s="22">
        <v>20.0</v>
      </c>
      <c r="BM15" s="137">
        <f t="shared" si="31"/>
        <v>328</v>
      </c>
      <c r="BN15" s="21">
        <f t="shared" si="32"/>
        <v>95.90643275</v>
      </c>
      <c r="BO15" s="22">
        <v>10.0</v>
      </c>
      <c r="BP15" s="22">
        <v>21.0</v>
      </c>
      <c r="BQ15" s="137">
        <f t="shared" si="33"/>
        <v>359</v>
      </c>
      <c r="BR15" s="21">
        <f t="shared" si="34"/>
        <v>95.73333333</v>
      </c>
      <c r="BS15" s="22">
        <v>13.0</v>
      </c>
      <c r="BT15" s="22">
        <v>12.0</v>
      </c>
      <c r="BU15" s="137">
        <f t="shared" si="35"/>
        <v>384</v>
      </c>
      <c r="BV15" s="21">
        <f t="shared" si="36"/>
        <v>95.7605985</v>
      </c>
      <c r="BW15" s="22">
        <v>8.0</v>
      </c>
      <c r="BX15" s="22">
        <v>6.0</v>
      </c>
      <c r="BY15" s="137">
        <f t="shared" si="37"/>
        <v>398</v>
      </c>
      <c r="BZ15" s="21">
        <f t="shared" si="38"/>
        <v>94.76190476</v>
      </c>
      <c r="CA15" s="22">
        <v>3.0</v>
      </c>
      <c r="CB15" s="22">
        <v>3.0</v>
      </c>
      <c r="CC15" s="137">
        <f t="shared" si="39"/>
        <v>404</v>
      </c>
      <c r="CD15" s="21">
        <f t="shared" si="40"/>
        <v>94.83568075</v>
      </c>
      <c r="CE15" s="140">
        <f t="shared" si="41"/>
        <v>151</v>
      </c>
      <c r="CF15" s="139">
        <f t="shared" si="42"/>
        <v>253</v>
      </c>
      <c r="CG15" s="4"/>
    </row>
    <row r="16">
      <c r="A16" s="50">
        <v>11.0</v>
      </c>
      <c r="B16" s="51" t="s">
        <v>48</v>
      </c>
      <c r="C16" s="52">
        <v>6.0</v>
      </c>
      <c r="D16" s="13">
        <v>100.0</v>
      </c>
      <c r="E16" s="52">
        <v>16.0</v>
      </c>
      <c r="F16" s="13">
        <v>89.0</v>
      </c>
      <c r="G16" s="52">
        <v>22.0</v>
      </c>
      <c r="H16" s="13">
        <v>92.0</v>
      </c>
      <c r="I16" s="13">
        <f t="shared" si="1"/>
        <v>22</v>
      </c>
      <c r="J16" s="13">
        <f t="shared" si="2"/>
        <v>91.66666667</v>
      </c>
      <c r="K16" s="53">
        <v>8.0</v>
      </c>
      <c r="L16" s="54">
        <v>89.0</v>
      </c>
      <c r="M16" s="53">
        <v>22.0</v>
      </c>
      <c r="N16" s="54">
        <v>100.0</v>
      </c>
      <c r="O16" s="13">
        <v>30.0</v>
      </c>
      <c r="P16" s="54">
        <v>97.0</v>
      </c>
      <c r="Q16" s="13">
        <f t="shared" si="3"/>
        <v>52</v>
      </c>
      <c r="R16" s="13">
        <f t="shared" si="4"/>
        <v>94.54545455</v>
      </c>
      <c r="S16" s="55">
        <v>4.0</v>
      </c>
      <c r="T16" s="13">
        <f t="shared" si="5"/>
        <v>100</v>
      </c>
      <c r="U16" s="55">
        <v>5.0</v>
      </c>
      <c r="V16" s="13">
        <f t="shared" si="6"/>
        <v>100</v>
      </c>
      <c r="W16" s="95">
        <f t="shared" si="7"/>
        <v>9</v>
      </c>
      <c r="X16" s="95">
        <f t="shared" si="8"/>
        <v>100</v>
      </c>
      <c r="Y16" s="54">
        <f t="shared" si="9"/>
        <v>61</v>
      </c>
      <c r="Z16" s="54">
        <f t="shared" si="10"/>
        <v>95.3125</v>
      </c>
      <c r="AA16" s="53">
        <v>8.0</v>
      </c>
      <c r="AB16" s="134">
        <f t="shared" si="11"/>
        <v>100</v>
      </c>
      <c r="AC16" s="53">
        <v>21.0</v>
      </c>
      <c r="AD16" s="134">
        <f t="shared" si="12"/>
        <v>87.5</v>
      </c>
      <c r="AE16" s="134">
        <f t="shared" si="13"/>
        <v>29</v>
      </c>
      <c r="AF16" s="134">
        <f t="shared" si="14"/>
        <v>90.625</v>
      </c>
      <c r="AG16" s="54">
        <f t="shared" si="15"/>
        <v>90</v>
      </c>
      <c r="AH16" s="54">
        <f t="shared" si="16"/>
        <v>93.75</v>
      </c>
      <c r="AI16" s="111">
        <v>12.0</v>
      </c>
      <c r="AJ16" s="111">
        <v>25.0</v>
      </c>
      <c r="AK16" s="111">
        <f t="shared" si="17"/>
        <v>127</v>
      </c>
      <c r="AL16" s="111">
        <f t="shared" si="18"/>
        <v>93.38235294</v>
      </c>
      <c r="AM16" s="111">
        <v>14.0</v>
      </c>
      <c r="AN16" s="111">
        <v>24.0</v>
      </c>
      <c r="AO16" s="111">
        <f t="shared" si="19"/>
        <v>165</v>
      </c>
      <c r="AP16" s="111">
        <f t="shared" si="20"/>
        <v>93.75</v>
      </c>
      <c r="AQ16" s="55">
        <v>13.0</v>
      </c>
      <c r="AR16" s="55">
        <v>23.0</v>
      </c>
      <c r="AS16" s="56">
        <f t="shared" si="21"/>
        <v>201</v>
      </c>
      <c r="AT16" s="56">
        <f t="shared" si="22"/>
        <v>93.92523364</v>
      </c>
      <c r="AU16" s="55">
        <v>11.0</v>
      </c>
      <c r="AV16" s="55">
        <v>22.0</v>
      </c>
      <c r="AW16" s="43">
        <f t="shared" si="23"/>
        <v>234</v>
      </c>
      <c r="AX16" s="43">
        <f t="shared" si="24"/>
        <v>93.97590361</v>
      </c>
      <c r="AY16" s="117">
        <v>10.0</v>
      </c>
      <c r="AZ16" s="136">
        <v>8.0</v>
      </c>
      <c r="BA16" s="128">
        <f t="shared" si="25"/>
        <v>252</v>
      </c>
      <c r="BB16" s="15">
        <f t="shared" si="26"/>
        <v>94.38202247</v>
      </c>
      <c r="BC16" s="117">
        <v>10.0</v>
      </c>
      <c r="BD16" s="117">
        <v>10.0</v>
      </c>
      <c r="BE16" s="128">
        <f t="shared" si="27"/>
        <v>272</v>
      </c>
      <c r="BF16" s="15">
        <f t="shared" si="28"/>
        <v>93.47079038</v>
      </c>
      <c r="BG16" s="22">
        <v>9.0</v>
      </c>
      <c r="BH16" s="22">
        <v>11.0</v>
      </c>
      <c r="BI16" s="137">
        <f t="shared" si="29"/>
        <v>292</v>
      </c>
      <c r="BJ16" s="21">
        <f t="shared" si="30"/>
        <v>93.29073482</v>
      </c>
      <c r="BK16" s="22">
        <v>7.0</v>
      </c>
      <c r="BL16" s="22">
        <v>17.0</v>
      </c>
      <c r="BM16" s="137">
        <f t="shared" si="31"/>
        <v>316</v>
      </c>
      <c r="BN16" s="21">
        <f t="shared" si="32"/>
        <v>92.39766082</v>
      </c>
      <c r="BO16" s="22">
        <v>8.0</v>
      </c>
      <c r="BP16" s="22">
        <v>21.0</v>
      </c>
      <c r="BQ16" s="137">
        <f t="shared" si="33"/>
        <v>345</v>
      </c>
      <c r="BR16" s="21">
        <f t="shared" si="34"/>
        <v>92</v>
      </c>
      <c r="BS16" s="22">
        <v>13.0</v>
      </c>
      <c r="BT16" s="22">
        <v>11.0</v>
      </c>
      <c r="BU16" s="137">
        <f t="shared" si="35"/>
        <v>369</v>
      </c>
      <c r="BV16" s="21">
        <f t="shared" si="36"/>
        <v>92.01995012</v>
      </c>
      <c r="BW16" s="22">
        <v>6.0</v>
      </c>
      <c r="BX16" s="22">
        <v>5.0</v>
      </c>
      <c r="BY16" s="137">
        <f t="shared" si="37"/>
        <v>380</v>
      </c>
      <c r="BZ16" s="21">
        <f t="shared" si="38"/>
        <v>90.47619048</v>
      </c>
      <c r="CA16" s="22">
        <v>3.0</v>
      </c>
      <c r="CB16" s="22">
        <v>3.0</v>
      </c>
      <c r="CC16" s="137">
        <f t="shared" si="39"/>
        <v>386</v>
      </c>
      <c r="CD16" s="21">
        <f t="shared" si="40"/>
        <v>90.61032864</v>
      </c>
      <c r="CE16" s="140">
        <f t="shared" si="41"/>
        <v>142</v>
      </c>
      <c r="CF16" s="139">
        <f t="shared" si="42"/>
        <v>244</v>
      </c>
      <c r="CG16" s="4"/>
    </row>
    <row r="17">
      <c r="A17" s="50">
        <v>12.0</v>
      </c>
      <c r="B17" s="51" t="s">
        <v>49</v>
      </c>
      <c r="C17" s="52">
        <v>6.0</v>
      </c>
      <c r="D17" s="13">
        <v>100.0</v>
      </c>
      <c r="E17" s="52">
        <v>17.0</v>
      </c>
      <c r="F17" s="13">
        <v>94.0</v>
      </c>
      <c r="G17" s="52">
        <v>23.0</v>
      </c>
      <c r="H17" s="13">
        <v>96.0</v>
      </c>
      <c r="I17" s="13">
        <f t="shared" si="1"/>
        <v>23</v>
      </c>
      <c r="J17" s="13">
        <f t="shared" si="2"/>
        <v>95.83333333</v>
      </c>
      <c r="K17" s="53">
        <v>9.0</v>
      </c>
      <c r="L17" s="54">
        <v>100.0</v>
      </c>
      <c r="M17" s="53">
        <v>19.0</v>
      </c>
      <c r="N17" s="54">
        <v>86.0</v>
      </c>
      <c r="O17" s="13">
        <v>28.0</v>
      </c>
      <c r="P17" s="54">
        <v>90.0</v>
      </c>
      <c r="Q17" s="13">
        <f t="shared" si="3"/>
        <v>51</v>
      </c>
      <c r="R17" s="13">
        <f t="shared" si="4"/>
        <v>92.72727273</v>
      </c>
      <c r="S17" s="55">
        <v>4.0</v>
      </c>
      <c r="T17" s="13">
        <f t="shared" si="5"/>
        <v>100</v>
      </c>
      <c r="U17" s="55">
        <v>5.0</v>
      </c>
      <c r="V17" s="13">
        <f t="shared" si="6"/>
        <v>100</v>
      </c>
      <c r="W17" s="95">
        <f t="shared" si="7"/>
        <v>9</v>
      </c>
      <c r="X17" s="95">
        <f t="shared" si="8"/>
        <v>100</v>
      </c>
      <c r="Y17" s="54">
        <f t="shared" si="9"/>
        <v>60</v>
      </c>
      <c r="Z17" s="54">
        <f t="shared" si="10"/>
        <v>93.75</v>
      </c>
      <c r="AA17" s="53">
        <v>7.0</v>
      </c>
      <c r="AB17" s="134">
        <f t="shared" si="11"/>
        <v>87.5</v>
      </c>
      <c r="AC17" s="53">
        <v>24.0</v>
      </c>
      <c r="AD17" s="134">
        <f t="shared" si="12"/>
        <v>100</v>
      </c>
      <c r="AE17" s="134">
        <f t="shared" si="13"/>
        <v>31</v>
      </c>
      <c r="AF17" s="134">
        <f t="shared" si="14"/>
        <v>96.875</v>
      </c>
      <c r="AG17" s="54">
        <f t="shared" si="15"/>
        <v>91</v>
      </c>
      <c r="AH17" s="54">
        <f t="shared" si="16"/>
        <v>94.79166667</v>
      </c>
      <c r="AI17" s="111">
        <v>11.0</v>
      </c>
      <c r="AJ17" s="111">
        <v>26.0</v>
      </c>
      <c r="AK17" s="111">
        <f t="shared" si="17"/>
        <v>128</v>
      </c>
      <c r="AL17" s="111">
        <f t="shared" si="18"/>
        <v>94.11764706</v>
      </c>
      <c r="AM17" s="111">
        <v>14.0</v>
      </c>
      <c r="AN17" s="111">
        <v>22.0</v>
      </c>
      <c r="AO17" s="111">
        <f t="shared" si="19"/>
        <v>164</v>
      </c>
      <c r="AP17" s="111">
        <f t="shared" si="20"/>
        <v>93.18181818</v>
      </c>
      <c r="AQ17" s="55">
        <v>13.0</v>
      </c>
      <c r="AR17" s="55">
        <v>23.0</v>
      </c>
      <c r="AS17" s="56">
        <f t="shared" si="21"/>
        <v>200</v>
      </c>
      <c r="AT17" s="56">
        <f t="shared" si="22"/>
        <v>93.45794393</v>
      </c>
      <c r="AU17" s="55">
        <v>13.0</v>
      </c>
      <c r="AV17" s="55">
        <v>22.0</v>
      </c>
      <c r="AW17" s="43">
        <f t="shared" si="23"/>
        <v>235</v>
      </c>
      <c r="AX17" s="43">
        <f t="shared" si="24"/>
        <v>94.37751004</v>
      </c>
      <c r="AY17" s="117">
        <v>10.0</v>
      </c>
      <c r="AZ17" s="136">
        <v>6.0</v>
      </c>
      <c r="BA17" s="128">
        <f t="shared" si="25"/>
        <v>251</v>
      </c>
      <c r="BB17" s="15">
        <f t="shared" si="26"/>
        <v>94.00749064</v>
      </c>
      <c r="BC17" s="117">
        <v>11.0</v>
      </c>
      <c r="BD17" s="117">
        <v>13.0</v>
      </c>
      <c r="BE17" s="128">
        <f t="shared" si="27"/>
        <v>275</v>
      </c>
      <c r="BF17" s="15">
        <f t="shared" si="28"/>
        <v>94.50171821</v>
      </c>
      <c r="BG17" s="22">
        <v>9.0</v>
      </c>
      <c r="BH17" s="22">
        <v>10.0</v>
      </c>
      <c r="BI17" s="137">
        <f t="shared" si="29"/>
        <v>294</v>
      </c>
      <c r="BJ17" s="21">
        <f t="shared" si="30"/>
        <v>93.92971246</v>
      </c>
      <c r="BK17" s="22">
        <v>8.0</v>
      </c>
      <c r="BL17" s="22">
        <v>19.0</v>
      </c>
      <c r="BM17" s="137">
        <f t="shared" si="31"/>
        <v>321</v>
      </c>
      <c r="BN17" s="21">
        <f t="shared" si="32"/>
        <v>93.85964912</v>
      </c>
      <c r="BO17" s="22">
        <v>10.0</v>
      </c>
      <c r="BP17" s="22">
        <v>19.0</v>
      </c>
      <c r="BQ17" s="137">
        <f t="shared" si="33"/>
        <v>350</v>
      </c>
      <c r="BR17" s="21">
        <f t="shared" si="34"/>
        <v>93.33333333</v>
      </c>
      <c r="BS17" s="22">
        <v>9.0</v>
      </c>
      <c r="BT17" s="22">
        <v>5.0</v>
      </c>
      <c r="BU17" s="137">
        <f t="shared" si="35"/>
        <v>364</v>
      </c>
      <c r="BV17" s="21">
        <f t="shared" si="36"/>
        <v>90.77306733</v>
      </c>
      <c r="BW17" s="22">
        <v>5.0</v>
      </c>
      <c r="BX17" s="22">
        <v>5.0</v>
      </c>
      <c r="BY17" s="137">
        <f t="shared" si="37"/>
        <v>374</v>
      </c>
      <c r="BZ17" s="21">
        <f t="shared" si="38"/>
        <v>89.04761905</v>
      </c>
      <c r="CA17" s="22">
        <v>3.0</v>
      </c>
      <c r="CB17" s="22">
        <v>3.0</v>
      </c>
      <c r="CC17" s="137">
        <f t="shared" si="39"/>
        <v>380</v>
      </c>
      <c r="CD17" s="21">
        <f t="shared" si="40"/>
        <v>89.20187793</v>
      </c>
      <c r="CE17" s="140">
        <f t="shared" si="41"/>
        <v>142</v>
      </c>
      <c r="CF17" s="139">
        <f t="shared" si="42"/>
        <v>238</v>
      </c>
      <c r="CG17" s="4"/>
    </row>
    <row r="18">
      <c r="A18" s="50">
        <v>13.0</v>
      </c>
      <c r="B18" s="51" t="s">
        <v>51</v>
      </c>
      <c r="C18" s="52">
        <v>6.0</v>
      </c>
      <c r="D18" s="13">
        <v>100.0</v>
      </c>
      <c r="E18" s="52">
        <v>18.0</v>
      </c>
      <c r="F18" s="13">
        <v>100.0</v>
      </c>
      <c r="G18" s="52">
        <v>24.0</v>
      </c>
      <c r="H18" s="13">
        <v>100.0</v>
      </c>
      <c r="I18" s="13">
        <f t="shared" si="1"/>
        <v>24</v>
      </c>
      <c r="J18" s="13">
        <f t="shared" si="2"/>
        <v>100</v>
      </c>
      <c r="K18" s="53">
        <v>9.0</v>
      </c>
      <c r="L18" s="54">
        <v>100.0</v>
      </c>
      <c r="M18" s="53">
        <v>22.0</v>
      </c>
      <c r="N18" s="54">
        <v>100.0</v>
      </c>
      <c r="O18" s="13">
        <v>31.0</v>
      </c>
      <c r="P18" s="54">
        <v>100.0</v>
      </c>
      <c r="Q18" s="13">
        <f t="shared" si="3"/>
        <v>55</v>
      </c>
      <c r="R18" s="13">
        <f t="shared" si="4"/>
        <v>100</v>
      </c>
      <c r="S18" s="55">
        <v>4.0</v>
      </c>
      <c r="T18" s="13">
        <f t="shared" si="5"/>
        <v>100</v>
      </c>
      <c r="U18" s="55">
        <v>5.0</v>
      </c>
      <c r="V18" s="13">
        <f t="shared" si="6"/>
        <v>100</v>
      </c>
      <c r="W18" s="95">
        <f t="shared" si="7"/>
        <v>9</v>
      </c>
      <c r="X18" s="95">
        <f t="shared" si="8"/>
        <v>100</v>
      </c>
      <c r="Y18" s="54">
        <f t="shared" si="9"/>
        <v>64</v>
      </c>
      <c r="Z18" s="54">
        <f t="shared" si="10"/>
        <v>100</v>
      </c>
      <c r="AA18" s="53">
        <v>7.0</v>
      </c>
      <c r="AB18" s="134">
        <f t="shared" si="11"/>
        <v>87.5</v>
      </c>
      <c r="AC18" s="53">
        <v>24.0</v>
      </c>
      <c r="AD18" s="134">
        <f t="shared" si="12"/>
        <v>100</v>
      </c>
      <c r="AE18" s="134">
        <f t="shared" si="13"/>
        <v>31</v>
      </c>
      <c r="AF18" s="134">
        <f t="shared" si="14"/>
        <v>96.875</v>
      </c>
      <c r="AG18" s="54">
        <f t="shared" si="15"/>
        <v>95</v>
      </c>
      <c r="AH18" s="54">
        <f t="shared" si="16"/>
        <v>98.95833333</v>
      </c>
      <c r="AI18" s="111">
        <v>12.0</v>
      </c>
      <c r="AJ18" s="111">
        <v>28.0</v>
      </c>
      <c r="AK18" s="111">
        <f t="shared" si="17"/>
        <v>135</v>
      </c>
      <c r="AL18" s="111">
        <f t="shared" si="18"/>
        <v>99.26470588</v>
      </c>
      <c r="AM18" s="111">
        <v>16.0</v>
      </c>
      <c r="AN18" s="111">
        <v>24.0</v>
      </c>
      <c r="AO18" s="111">
        <f t="shared" si="19"/>
        <v>175</v>
      </c>
      <c r="AP18" s="111">
        <f t="shared" si="20"/>
        <v>99.43181818</v>
      </c>
      <c r="AQ18" s="55">
        <v>13.0</v>
      </c>
      <c r="AR18" s="55">
        <v>21.0</v>
      </c>
      <c r="AS18" s="56">
        <f t="shared" si="21"/>
        <v>209</v>
      </c>
      <c r="AT18" s="56">
        <f t="shared" si="22"/>
        <v>97.6635514</v>
      </c>
      <c r="AU18" s="55">
        <v>11.0</v>
      </c>
      <c r="AV18" s="55">
        <v>20.0</v>
      </c>
      <c r="AW18" s="43">
        <f t="shared" si="23"/>
        <v>240</v>
      </c>
      <c r="AX18" s="43">
        <f t="shared" si="24"/>
        <v>96.38554217</v>
      </c>
      <c r="AY18" s="117">
        <v>10.0</v>
      </c>
      <c r="AZ18" s="136">
        <v>8.0</v>
      </c>
      <c r="BA18" s="128">
        <f t="shared" si="25"/>
        <v>258</v>
      </c>
      <c r="BB18" s="15">
        <f t="shared" si="26"/>
        <v>96.62921348</v>
      </c>
      <c r="BC18" s="117">
        <v>10.0</v>
      </c>
      <c r="BD18" s="117">
        <v>10.0</v>
      </c>
      <c r="BE18" s="128">
        <f t="shared" si="27"/>
        <v>278</v>
      </c>
      <c r="BF18" s="15">
        <f t="shared" si="28"/>
        <v>95.53264605</v>
      </c>
      <c r="BG18" s="22">
        <v>11.0</v>
      </c>
      <c r="BH18" s="22">
        <v>11.0</v>
      </c>
      <c r="BI18" s="137">
        <f t="shared" si="29"/>
        <v>300</v>
      </c>
      <c r="BJ18" s="21">
        <f t="shared" si="30"/>
        <v>95.84664537</v>
      </c>
      <c r="BK18" s="22">
        <v>8.0</v>
      </c>
      <c r="BL18" s="22">
        <v>17.0</v>
      </c>
      <c r="BM18" s="137">
        <f t="shared" si="31"/>
        <v>325</v>
      </c>
      <c r="BN18" s="21">
        <f t="shared" si="32"/>
        <v>95.02923977</v>
      </c>
      <c r="BO18" s="22">
        <v>9.0</v>
      </c>
      <c r="BP18" s="22">
        <v>22.0</v>
      </c>
      <c r="BQ18" s="137">
        <f t="shared" si="33"/>
        <v>356</v>
      </c>
      <c r="BR18" s="21">
        <f t="shared" si="34"/>
        <v>94.93333333</v>
      </c>
      <c r="BS18" s="22">
        <v>12.0</v>
      </c>
      <c r="BT18" s="22">
        <v>13.0</v>
      </c>
      <c r="BU18" s="137">
        <f t="shared" si="35"/>
        <v>381</v>
      </c>
      <c r="BV18" s="21">
        <f t="shared" si="36"/>
        <v>95.01246883</v>
      </c>
      <c r="BW18" s="22">
        <v>8.0</v>
      </c>
      <c r="BX18" s="22">
        <v>8.0</v>
      </c>
      <c r="BY18" s="137">
        <f t="shared" si="37"/>
        <v>397</v>
      </c>
      <c r="BZ18" s="21">
        <f t="shared" si="38"/>
        <v>94.52380952</v>
      </c>
      <c r="CA18" s="22">
        <v>3.0</v>
      </c>
      <c r="CB18" s="22">
        <v>3.0</v>
      </c>
      <c r="CC18" s="137">
        <f t="shared" si="39"/>
        <v>403</v>
      </c>
      <c r="CD18" s="21">
        <f t="shared" si="40"/>
        <v>94.60093897</v>
      </c>
      <c r="CE18" s="140">
        <f t="shared" si="41"/>
        <v>149</v>
      </c>
      <c r="CF18" s="139">
        <f t="shared" si="42"/>
        <v>254</v>
      </c>
      <c r="CG18" s="4"/>
    </row>
    <row r="19">
      <c r="A19" s="50">
        <v>14.0</v>
      </c>
      <c r="B19" s="51" t="s">
        <v>52</v>
      </c>
      <c r="C19" s="52">
        <v>6.0</v>
      </c>
      <c r="D19" s="13">
        <v>100.0</v>
      </c>
      <c r="E19" s="52">
        <v>18.0</v>
      </c>
      <c r="F19" s="13">
        <v>100.0</v>
      </c>
      <c r="G19" s="52">
        <v>24.0</v>
      </c>
      <c r="H19" s="13">
        <v>100.0</v>
      </c>
      <c r="I19" s="13">
        <f t="shared" si="1"/>
        <v>24</v>
      </c>
      <c r="J19" s="13">
        <f t="shared" si="2"/>
        <v>100</v>
      </c>
      <c r="K19" s="53">
        <v>9.0</v>
      </c>
      <c r="L19" s="54">
        <v>100.0</v>
      </c>
      <c r="M19" s="53">
        <v>22.0</v>
      </c>
      <c r="N19" s="54">
        <v>100.0</v>
      </c>
      <c r="O19" s="13">
        <v>31.0</v>
      </c>
      <c r="P19" s="54">
        <v>100.0</v>
      </c>
      <c r="Q19" s="13">
        <f t="shared" si="3"/>
        <v>55</v>
      </c>
      <c r="R19" s="13">
        <f t="shared" si="4"/>
        <v>100</v>
      </c>
      <c r="S19" s="55">
        <v>4.0</v>
      </c>
      <c r="T19" s="13">
        <f t="shared" si="5"/>
        <v>100</v>
      </c>
      <c r="U19" s="55">
        <v>5.0</v>
      </c>
      <c r="V19" s="13">
        <f t="shared" si="6"/>
        <v>100</v>
      </c>
      <c r="W19" s="95">
        <f t="shared" si="7"/>
        <v>9</v>
      </c>
      <c r="X19" s="95">
        <f t="shared" si="8"/>
        <v>100</v>
      </c>
      <c r="Y19" s="54">
        <f t="shared" si="9"/>
        <v>64</v>
      </c>
      <c r="Z19" s="54">
        <f t="shared" si="10"/>
        <v>100</v>
      </c>
      <c r="AA19" s="53">
        <v>8.0</v>
      </c>
      <c r="AB19" s="134">
        <f t="shared" si="11"/>
        <v>100</v>
      </c>
      <c r="AC19" s="53">
        <v>24.0</v>
      </c>
      <c r="AD19" s="134">
        <f t="shared" si="12"/>
        <v>100</v>
      </c>
      <c r="AE19" s="134">
        <f t="shared" si="13"/>
        <v>32</v>
      </c>
      <c r="AF19" s="134">
        <f t="shared" si="14"/>
        <v>100</v>
      </c>
      <c r="AG19" s="54">
        <f t="shared" si="15"/>
        <v>96</v>
      </c>
      <c r="AH19" s="54">
        <f t="shared" si="16"/>
        <v>100</v>
      </c>
      <c r="AI19" s="111">
        <v>12.0</v>
      </c>
      <c r="AJ19" s="111">
        <v>28.0</v>
      </c>
      <c r="AK19" s="111">
        <f t="shared" si="17"/>
        <v>136</v>
      </c>
      <c r="AL19" s="111">
        <f t="shared" si="18"/>
        <v>100</v>
      </c>
      <c r="AM19" s="111">
        <v>16.0</v>
      </c>
      <c r="AN19" s="111">
        <v>24.0</v>
      </c>
      <c r="AO19" s="111">
        <f t="shared" si="19"/>
        <v>176</v>
      </c>
      <c r="AP19" s="111">
        <f t="shared" si="20"/>
        <v>100</v>
      </c>
      <c r="AQ19" s="55">
        <v>13.0</v>
      </c>
      <c r="AR19" s="55">
        <v>23.0</v>
      </c>
      <c r="AS19" s="56">
        <f t="shared" si="21"/>
        <v>212</v>
      </c>
      <c r="AT19" s="56">
        <f t="shared" si="22"/>
        <v>99.06542056</v>
      </c>
      <c r="AU19" s="55">
        <v>13.0</v>
      </c>
      <c r="AV19" s="55">
        <v>22.0</v>
      </c>
      <c r="AW19" s="43">
        <f t="shared" si="23"/>
        <v>247</v>
      </c>
      <c r="AX19" s="43">
        <f t="shared" si="24"/>
        <v>99.19678715</v>
      </c>
      <c r="AY19" s="117">
        <v>9.0</v>
      </c>
      <c r="AZ19" s="136">
        <v>8.0</v>
      </c>
      <c r="BA19" s="128">
        <f t="shared" si="25"/>
        <v>264</v>
      </c>
      <c r="BB19" s="15">
        <f t="shared" si="26"/>
        <v>98.87640449</v>
      </c>
      <c r="BC19" s="117">
        <v>10.0</v>
      </c>
      <c r="BD19" s="117">
        <v>12.0</v>
      </c>
      <c r="BE19" s="128">
        <f t="shared" si="27"/>
        <v>286</v>
      </c>
      <c r="BF19" s="15">
        <f t="shared" si="28"/>
        <v>98.28178694</v>
      </c>
      <c r="BG19" s="22">
        <v>11.0</v>
      </c>
      <c r="BH19" s="22">
        <v>10.0</v>
      </c>
      <c r="BI19" s="137">
        <f t="shared" si="29"/>
        <v>307</v>
      </c>
      <c r="BJ19" s="21">
        <f t="shared" si="30"/>
        <v>98.08306709</v>
      </c>
      <c r="BK19" s="22">
        <v>8.0</v>
      </c>
      <c r="BL19" s="22">
        <v>17.0</v>
      </c>
      <c r="BM19" s="137">
        <f t="shared" si="31"/>
        <v>332</v>
      </c>
      <c r="BN19" s="21">
        <f t="shared" si="32"/>
        <v>97.07602339</v>
      </c>
      <c r="BO19" s="22">
        <v>10.0</v>
      </c>
      <c r="BP19" s="22">
        <v>19.0</v>
      </c>
      <c r="BQ19" s="137">
        <f t="shared" si="33"/>
        <v>361</v>
      </c>
      <c r="BR19" s="21">
        <f t="shared" si="34"/>
        <v>96.26666667</v>
      </c>
      <c r="BS19" s="22">
        <v>9.0</v>
      </c>
      <c r="BT19" s="22">
        <v>11.0</v>
      </c>
      <c r="BU19" s="137">
        <f t="shared" si="35"/>
        <v>381</v>
      </c>
      <c r="BV19" s="21">
        <f t="shared" si="36"/>
        <v>95.01246883</v>
      </c>
      <c r="BW19" s="22">
        <v>7.0</v>
      </c>
      <c r="BX19" s="22">
        <v>6.0</v>
      </c>
      <c r="BY19" s="137">
        <f t="shared" si="37"/>
        <v>394</v>
      </c>
      <c r="BZ19" s="21">
        <f t="shared" si="38"/>
        <v>93.80952381</v>
      </c>
      <c r="CA19" s="22">
        <v>3.0</v>
      </c>
      <c r="CB19" s="22">
        <v>3.0</v>
      </c>
      <c r="CC19" s="137">
        <f t="shared" si="39"/>
        <v>400</v>
      </c>
      <c r="CD19" s="21">
        <f t="shared" si="40"/>
        <v>93.89671362</v>
      </c>
      <c r="CE19" s="140">
        <f t="shared" si="41"/>
        <v>148</v>
      </c>
      <c r="CF19" s="139">
        <f t="shared" si="42"/>
        <v>252</v>
      </c>
      <c r="CG19" s="4"/>
    </row>
    <row r="20">
      <c r="A20" s="50">
        <v>15.0</v>
      </c>
      <c r="B20" s="51" t="s">
        <v>53</v>
      </c>
      <c r="C20" s="52">
        <v>6.0</v>
      </c>
      <c r="D20" s="13">
        <v>100.0</v>
      </c>
      <c r="E20" s="52">
        <v>18.0</v>
      </c>
      <c r="F20" s="13">
        <v>100.0</v>
      </c>
      <c r="G20" s="52">
        <v>24.0</v>
      </c>
      <c r="H20" s="13">
        <v>100.0</v>
      </c>
      <c r="I20" s="13">
        <f t="shared" si="1"/>
        <v>24</v>
      </c>
      <c r="J20" s="13">
        <f t="shared" si="2"/>
        <v>100</v>
      </c>
      <c r="K20" s="53">
        <v>8.0</v>
      </c>
      <c r="L20" s="54">
        <v>89.0</v>
      </c>
      <c r="M20" s="53">
        <v>22.0</v>
      </c>
      <c r="N20" s="54">
        <v>100.0</v>
      </c>
      <c r="O20" s="13">
        <v>30.0</v>
      </c>
      <c r="P20" s="54">
        <v>97.0</v>
      </c>
      <c r="Q20" s="13">
        <f t="shared" si="3"/>
        <v>54</v>
      </c>
      <c r="R20" s="13">
        <f t="shared" si="4"/>
        <v>98.18181818</v>
      </c>
      <c r="S20" s="55">
        <v>4.0</v>
      </c>
      <c r="T20" s="13">
        <f t="shared" si="5"/>
        <v>100</v>
      </c>
      <c r="U20" s="55">
        <v>4.0</v>
      </c>
      <c r="V20" s="13">
        <f t="shared" si="6"/>
        <v>80</v>
      </c>
      <c r="W20" s="95">
        <f t="shared" si="7"/>
        <v>8</v>
      </c>
      <c r="X20" s="95">
        <f t="shared" si="8"/>
        <v>88.88888889</v>
      </c>
      <c r="Y20" s="54">
        <f t="shared" si="9"/>
        <v>62</v>
      </c>
      <c r="Z20" s="54">
        <f t="shared" si="10"/>
        <v>96.875</v>
      </c>
      <c r="AA20" s="53">
        <v>8.0</v>
      </c>
      <c r="AB20" s="134">
        <f t="shared" si="11"/>
        <v>100</v>
      </c>
      <c r="AC20" s="53">
        <v>24.0</v>
      </c>
      <c r="AD20" s="134">
        <f t="shared" si="12"/>
        <v>100</v>
      </c>
      <c r="AE20" s="134">
        <f t="shared" si="13"/>
        <v>32</v>
      </c>
      <c r="AF20" s="134">
        <f t="shared" si="14"/>
        <v>100</v>
      </c>
      <c r="AG20" s="54">
        <f t="shared" si="15"/>
        <v>94</v>
      </c>
      <c r="AH20" s="54">
        <f t="shared" si="16"/>
        <v>97.91666667</v>
      </c>
      <c r="AI20" s="111">
        <v>12.0</v>
      </c>
      <c r="AJ20" s="111">
        <v>22.0</v>
      </c>
      <c r="AK20" s="111">
        <f t="shared" si="17"/>
        <v>128</v>
      </c>
      <c r="AL20" s="111">
        <f t="shared" si="18"/>
        <v>94.11764706</v>
      </c>
      <c r="AM20" s="111">
        <v>14.0</v>
      </c>
      <c r="AN20" s="111">
        <v>20.0</v>
      </c>
      <c r="AO20" s="111">
        <f t="shared" si="19"/>
        <v>162</v>
      </c>
      <c r="AP20" s="111">
        <f t="shared" si="20"/>
        <v>92.04545455</v>
      </c>
      <c r="AQ20" s="55">
        <v>13.0</v>
      </c>
      <c r="AR20" s="55">
        <v>20.0</v>
      </c>
      <c r="AS20" s="56">
        <f t="shared" si="21"/>
        <v>195</v>
      </c>
      <c r="AT20" s="56">
        <f t="shared" si="22"/>
        <v>91.12149533</v>
      </c>
      <c r="AU20" s="55">
        <v>13.0</v>
      </c>
      <c r="AV20" s="55">
        <v>22.0</v>
      </c>
      <c r="AW20" s="43">
        <f t="shared" si="23"/>
        <v>230</v>
      </c>
      <c r="AX20" s="43">
        <f t="shared" si="24"/>
        <v>92.36947791</v>
      </c>
      <c r="AY20" s="117">
        <v>10.0</v>
      </c>
      <c r="AZ20" s="136">
        <v>8.0</v>
      </c>
      <c r="BA20" s="128">
        <f t="shared" si="25"/>
        <v>248</v>
      </c>
      <c r="BB20" s="15">
        <f t="shared" si="26"/>
        <v>92.88389513</v>
      </c>
      <c r="BC20" s="117">
        <v>11.0</v>
      </c>
      <c r="BD20" s="117">
        <v>11.0</v>
      </c>
      <c r="BE20" s="128">
        <f t="shared" si="27"/>
        <v>270</v>
      </c>
      <c r="BF20" s="15">
        <f t="shared" si="28"/>
        <v>92.78350515</v>
      </c>
      <c r="BG20" s="22">
        <v>10.0</v>
      </c>
      <c r="BH20" s="22">
        <v>9.0</v>
      </c>
      <c r="BI20" s="137">
        <f t="shared" si="29"/>
        <v>289</v>
      </c>
      <c r="BJ20" s="21">
        <f t="shared" si="30"/>
        <v>92.33226837</v>
      </c>
      <c r="BK20" s="22">
        <v>7.0</v>
      </c>
      <c r="BL20" s="22">
        <v>18.0</v>
      </c>
      <c r="BM20" s="137">
        <f t="shared" si="31"/>
        <v>314</v>
      </c>
      <c r="BN20" s="21">
        <f t="shared" si="32"/>
        <v>91.8128655</v>
      </c>
      <c r="BO20" s="22">
        <v>9.0</v>
      </c>
      <c r="BP20" s="22">
        <v>15.0</v>
      </c>
      <c r="BQ20" s="137">
        <f t="shared" si="33"/>
        <v>338</v>
      </c>
      <c r="BR20" s="21">
        <f t="shared" si="34"/>
        <v>90.13333333</v>
      </c>
      <c r="BS20" s="22">
        <v>11.0</v>
      </c>
      <c r="BT20" s="22">
        <v>11.0</v>
      </c>
      <c r="BU20" s="137">
        <f t="shared" si="35"/>
        <v>360</v>
      </c>
      <c r="BV20" s="21">
        <f t="shared" si="36"/>
        <v>89.7755611</v>
      </c>
      <c r="BW20" s="22">
        <v>7.0</v>
      </c>
      <c r="BX20" s="22">
        <v>5.0</v>
      </c>
      <c r="BY20" s="137">
        <f t="shared" si="37"/>
        <v>372</v>
      </c>
      <c r="BZ20" s="21">
        <f t="shared" si="38"/>
        <v>88.57142857</v>
      </c>
      <c r="CA20" s="22">
        <v>2.0</v>
      </c>
      <c r="CB20" s="22">
        <v>1.0</v>
      </c>
      <c r="CC20" s="137">
        <f t="shared" si="39"/>
        <v>375</v>
      </c>
      <c r="CD20" s="21">
        <f t="shared" si="40"/>
        <v>88.02816901</v>
      </c>
      <c r="CE20" s="140">
        <f t="shared" si="41"/>
        <v>145</v>
      </c>
      <c r="CF20" s="139">
        <f t="shared" si="42"/>
        <v>230</v>
      </c>
      <c r="CG20" s="4"/>
    </row>
    <row r="21">
      <c r="A21" s="50">
        <v>16.0</v>
      </c>
      <c r="B21" s="51" t="s">
        <v>54</v>
      </c>
      <c r="C21" s="52">
        <v>6.0</v>
      </c>
      <c r="D21" s="13">
        <v>100.0</v>
      </c>
      <c r="E21" s="52">
        <v>16.0</v>
      </c>
      <c r="F21" s="13">
        <v>89.0</v>
      </c>
      <c r="G21" s="52">
        <v>22.0</v>
      </c>
      <c r="H21" s="13">
        <v>92.0</v>
      </c>
      <c r="I21" s="13">
        <f t="shared" si="1"/>
        <v>22</v>
      </c>
      <c r="J21" s="13">
        <f t="shared" si="2"/>
        <v>91.66666667</v>
      </c>
      <c r="K21" s="53">
        <v>8.0</v>
      </c>
      <c r="L21" s="54">
        <v>89.0</v>
      </c>
      <c r="M21" s="53">
        <v>19.0</v>
      </c>
      <c r="N21" s="54">
        <v>86.0</v>
      </c>
      <c r="O21" s="13">
        <v>27.0</v>
      </c>
      <c r="P21" s="54">
        <v>87.0</v>
      </c>
      <c r="Q21" s="13">
        <f t="shared" si="3"/>
        <v>49</v>
      </c>
      <c r="R21" s="13">
        <f t="shared" si="4"/>
        <v>89.09090909</v>
      </c>
      <c r="S21" s="55">
        <v>4.0</v>
      </c>
      <c r="T21" s="13">
        <f t="shared" si="5"/>
        <v>100</v>
      </c>
      <c r="U21" s="55">
        <v>5.0</v>
      </c>
      <c r="V21" s="13">
        <f t="shared" si="6"/>
        <v>100</v>
      </c>
      <c r="W21" s="95">
        <f t="shared" si="7"/>
        <v>9</v>
      </c>
      <c r="X21" s="95">
        <f t="shared" si="8"/>
        <v>100</v>
      </c>
      <c r="Y21" s="54">
        <f t="shared" si="9"/>
        <v>58</v>
      </c>
      <c r="Z21" s="54">
        <f t="shared" si="10"/>
        <v>90.625</v>
      </c>
      <c r="AA21" s="53">
        <v>8.0</v>
      </c>
      <c r="AB21" s="134">
        <f t="shared" si="11"/>
        <v>100</v>
      </c>
      <c r="AC21" s="53">
        <v>24.0</v>
      </c>
      <c r="AD21" s="134">
        <f t="shared" si="12"/>
        <v>100</v>
      </c>
      <c r="AE21" s="134">
        <f t="shared" si="13"/>
        <v>32</v>
      </c>
      <c r="AF21" s="134">
        <f t="shared" si="14"/>
        <v>100</v>
      </c>
      <c r="AG21" s="54">
        <f t="shared" si="15"/>
        <v>90</v>
      </c>
      <c r="AH21" s="54">
        <f t="shared" si="16"/>
        <v>93.75</v>
      </c>
      <c r="AI21" s="111">
        <v>12.0</v>
      </c>
      <c r="AJ21" s="111">
        <v>28.0</v>
      </c>
      <c r="AK21" s="111">
        <f t="shared" si="17"/>
        <v>130</v>
      </c>
      <c r="AL21" s="111">
        <f t="shared" si="18"/>
        <v>95.58823529</v>
      </c>
      <c r="AM21" s="111">
        <v>13.0</v>
      </c>
      <c r="AN21" s="111">
        <v>20.0</v>
      </c>
      <c r="AO21" s="111">
        <f t="shared" si="19"/>
        <v>163</v>
      </c>
      <c r="AP21" s="111">
        <f t="shared" si="20"/>
        <v>92.61363636</v>
      </c>
      <c r="AQ21" s="55">
        <v>13.0</v>
      </c>
      <c r="AR21" s="55">
        <v>23.0</v>
      </c>
      <c r="AS21" s="56">
        <f t="shared" si="21"/>
        <v>199</v>
      </c>
      <c r="AT21" s="56">
        <f t="shared" si="22"/>
        <v>92.99065421</v>
      </c>
      <c r="AU21" s="55">
        <v>11.0</v>
      </c>
      <c r="AV21" s="55">
        <v>17.0</v>
      </c>
      <c r="AW21" s="43">
        <f t="shared" si="23"/>
        <v>227</v>
      </c>
      <c r="AX21" s="43">
        <f t="shared" si="24"/>
        <v>91.16465863</v>
      </c>
      <c r="AY21" s="117">
        <v>9.0</v>
      </c>
      <c r="AZ21" s="136">
        <v>8.0</v>
      </c>
      <c r="BA21" s="128">
        <f t="shared" si="25"/>
        <v>244</v>
      </c>
      <c r="BB21" s="15">
        <f t="shared" si="26"/>
        <v>91.38576779</v>
      </c>
      <c r="BC21" s="117">
        <v>10.0</v>
      </c>
      <c r="BD21" s="117">
        <v>13.0</v>
      </c>
      <c r="BE21" s="128">
        <f t="shared" si="27"/>
        <v>267</v>
      </c>
      <c r="BF21" s="15">
        <f t="shared" si="28"/>
        <v>91.75257732</v>
      </c>
      <c r="BG21" s="22">
        <v>11.0</v>
      </c>
      <c r="BH21" s="22">
        <v>11.0</v>
      </c>
      <c r="BI21" s="137">
        <f t="shared" si="29"/>
        <v>289</v>
      </c>
      <c r="BJ21" s="21">
        <f t="shared" si="30"/>
        <v>92.33226837</v>
      </c>
      <c r="BK21" s="22">
        <v>8.0</v>
      </c>
      <c r="BL21" s="22">
        <v>15.0</v>
      </c>
      <c r="BM21" s="137">
        <f t="shared" si="31"/>
        <v>312</v>
      </c>
      <c r="BN21" s="21">
        <f t="shared" si="32"/>
        <v>91.22807018</v>
      </c>
      <c r="BO21" s="22">
        <v>8.0</v>
      </c>
      <c r="BP21" s="22">
        <v>22.0</v>
      </c>
      <c r="BQ21" s="137">
        <f t="shared" si="33"/>
        <v>342</v>
      </c>
      <c r="BR21" s="21">
        <f t="shared" si="34"/>
        <v>91.2</v>
      </c>
      <c r="BS21" s="22">
        <v>13.0</v>
      </c>
      <c r="BT21" s="22">
        <v>13.0</v>
      </c>
      <c r="BU21" s="137">
        <f t="shared" si="35"/>
        <v>368</v>
      </c>
      <c r="BV21" s="21">
        <f t="shared" si="36"/>
        <v>91.77057357</v>
      </c>
      <c r="BW21" s="22">
        <v>7.0</v>
      </c>
      <c r="BX21" s="22">
        <v>7.0</v>
      </c>
      <c r="BY21" s="137">
        <f t="shared" si="37"/>
        <v>382</v>
      </c>
      <c r="BZ21" s="21">
        <f t="shared" si="38"/>
        <v>90.95238095</v>
      </c>
      <c r="CA21" s="22">
        <v>3.0</v>
      </c>
      <c r="CB21" s="22">
        <v>3.0</v>
      </c>
      <c r="CC21" s="137">
        <f t="shared" si="39"/>
        <v>388</v>
      </c>
      <c r="CD21" s="21">
        <f t="shared" si="40"/>
        <v>91.07981221</v>
      </c>
      <c r="CE21" s="140">
        <f t="shared" si="41"/>
        <v>144</v>
      </c>
      <c r="CF21" s="139">
        <f t="shared" si="42"/>
        <v>244</v>
      </c>
      <c r="CG21" s="4"/>
    </row>
    <row r="22">
      <c r="A22" s="50">
        <v>17.0</v>
      </c>
      <c r="B22" s="51" t="s">
        <v>55</v>
      </c>
      <c r="C22" s="52">
        <v>6.0</v>
      </c>
      <c r="D22" s="13">
        <v>100.0</v>
      </c>
      <c r="E22" s="52">
        <v>18.0</v>
      </c>
      <c r="F22" s="13">
        <v>100.0</v>
      </c>
      <c r="G22" s="52">
        <v>24.0</v>
      </c>
      <c r="H22" s="13">
        <v>100.0</v>
      </c>
      <c r="I22" s="13">
        <f t="shared" si="1"/>
        <v>24</v>
      </c>
      <c r="J22" s="13">
        <f t="shared" si="2"/>
        <v>100</v>
      </c>
      <c r="K22" s="53">
        <v>9.0</v>
      </c>
      <c r="L22" s="54">
        <v>100.0</v>
      </c>
      <c r="M22" s="53">
        <v>14.0</v>
      </c>
      <c r="N22" s="54">
        <v>64.0</v>
      </c>
      <c r="O22" s="13">
        <v>23.0</v>
      </c>
      <c r="P22" s="77">
        <v>74.0</v>
      </c>
      <c r="Q22" s="13">
        <f t="shared" si="3"/>
        <v>47</v>
      </c>
      <c r="R22" s="13">
        <f t="shared" si="4"/>
        <v>85.45454545</v>
      </c>
      <c r="S22" s="55">
        <v>4.0</v>
      </c>
      <c r="T22" s="13">
        <f t="shared" si="5"/>
        <v>100</v>
      </c>
      <c r="U22" s="55">
        <v>5.0</v>
      </c>
      <c r="V22" s="13">
        <f t="shared" si="6"/>
        <v>100</v>
      </c>
      <c r="W22" s="95">
        <f t="shared" si="7"/>
        <v>9</v>
      </c>
      <c r="X22" s="95">
        <f t="shared" si="8"/>
        <v>100</v>
      </c>
      <c r="Y22" s="54">
        <f t="shared" si="9"/>
        <v>56</v>
      </c>
      <c r="Z22" s="54">
        <f t="shared" si="10"/>
        <v>87.5</v>
      </c>
      <c r="AA22" s="53">
        <v>8.0</v>
      </c>
      <c r="AB22" s="134">
        <f t="shared" si="11"/>
        <v>100</v>
      </c>
      <c r="AC22" s="53">
        <v>21.0</v>
      </c>
      <c r="AD22" s="134">
        <f t="shared" si="12"/>
        <v>87.5</v>
      </c>
      <c r="AE22" s="134">
        <f t="shared" si="13"/>
        <v>29</v>
      </c>
      <c r="AF22" s="134">
        <f t="shared" si="14"/>
        <v>90.625</v>
      </c>
      <c r="AG22" s="54">
        <f t="shared" si="15"/>
        <v>85</v>
      </c>
      <c r="AH22" s="54">
        <f t="shared" si="16"/>
        <v>88.54166667</v>
      </c>
      <c r="AI22" s="111">
        <v>12.0</v>
      </c>
      <c r="AJ22" s="111">
        <v>25.0</v>
      </c>
      <c r="AK22" s="111">
        <f t="shared" si="17"/>
        <v>122</v>
      </c>
      <c r="AL22" s="111">
        <f t="shared" si="18"/>
        <v>89.70588235</v>
      </c>
      <c r="AM22" s="111">
        <v>14.0</v>
      </c>
      <c r="AN22" s="111">
        <v>24.0</v>
      </c>
      <c r="AO22" s="111">
        <f t="shared" si="19"/>
        <v>160</v>
      </c>
      <c r="AP22" s="111">
        <f t="shared" si="20"/>
        <v>90.90909091</v>
      </c>
      <c r="AQ22" s="55">
        <v>11.0</v>
      </c>
      <c r="AR22" s="55">
        <v>21.0</v>
      </c>
      <c r="AS22" s="56">
        <f t="shared" si="21"/>
        <v>192</v>
      </c>
      <c r="AT22" s="56">
        <f t="shared" si="22"/>
        <v>89.71962617</v>
      </c>
      <c r="AU22" s="55">
        <v>13.0</v>
      </c>
      <c r="AV22" s="55">
        <v>22.0</v>
      </c>
      <c r="AW22" s="43">
        <f t="shared" si="23"/>
        <v>227</v>
      </c>
      <c r="AX22" s="43">
        <f t="shared" si="24"/>
        <v>91.16465863</v>
      </c>
      <c r="AY22" s="117">
        <v>8.0</v>
      </c>
      <c r="AZ22" s="136">
        <v>6.0</v>
      </c>
      <c r="BA22" s="128">
        <f t="shared" si="25"/>
        <v>241</v>
      </c>
      <c r="BB22" s="15">
        <f t="shared" si="26"/>
        <v>90.26217228</v>
      </c>
      <c r="BC22" s="117">
        <v>10.0</v>
      </c>
      <c r="BD22" s="117">
        <v>13.0</v>
      </c>
      <c r="BE22" s="128">
        <f t="shared" si="27"/>
        <v>264</v>
      </c>
      <c r="BF22" s="15">
        <f t="shared" si="28"/>
        <v>90.72164948</v>
      </c>
      <c r="BG22" s="22">
        <v>9.0</v>
      </c>
      <c r="BH22" s="22">
        <v>9.0</v>
      </c>
      <c r="BI22" s="137">
        <f t="shared" si="29"/>
        <v>282</v>
      </c>
      <c r="BJ22" s="21">
        <f t="shared" si="30"/>
        <v>90.09584665</v>
      </c>
      <c r="BK22" s="22">
        <v>6.0</v>
      </c>
      <c r="BL22" s="22">
        <v>20.0</v>
      </c>
      <c r="BM22" s="137">
        <f t="shared" si="31"/>
        <v>308</v>
      </c>
      <c r="BN22" s="21">
        <f t="shared" si="32"/>
        <v>90.05847953</v>
      </c>
      <c r="BO22" s="22">
        <v>9.0</v>
      </c>
      <c r="BP22" s="22">
        <v>20.0</v>
      </c>
      <c r="BQ22" s="137">
        <f t="shared" si="33"/>
        <v>337</v>
      </c>
      <c r="BR22" s="21">
        <f t="shared" si="34"/>
        <v>89.86666667</v>
      </c>
      <c r="BS22" s="22">
        <v>7.0</v>
      </c>
      <c r="BT22" s="22">
        <v>9.0</v>
      </c>
      <c r="BU22" s="137">
        <f t="shared" si="35"/>
        <v>353</v>
      </c>
      <c r="BV22" s="21">
        <f t="shared" si="36"/>
        <v>88.02992519</v>
      </c>
      <c r="BW22" s="22">
        <v>7.0</v>
      </c>
      <c r="BX22" s="22">
        <v>8.0</v>
      </c>
      <c r="BY22" s="137">
        <f t="shared" si="37"/>
        <v>368</v>
      </c>
      <c r="BZ22" s="21">
        <f t="shared" si="38"/>
        <v>87.61904762</v>
      </c>
      <c r="CA22" s="22">
        <v>3.0</v>
      </c>
      <c r="CB22" s="22">
        <v>3.0</v>
      </c>
      <c r="CC22" s="137">
        <f t="shared" si="39"/>
        <v>374</v>
      </c>
      <c r="CD22" s="21">
        <f t="shared" si="40"/>
        <v>87.79342723</v>
      </c>
      <c r="CE22" s="140">
        <f t="shared" si="41"/>
        <v>136</v>
      </c>
      <c r="CF22" s="139">
        <f t="shared" si="42"/>
        <v>238</v>
      </c>
      <c r="CG22" s="4"/>
    </row>
    <row r="23">
      <c r="A23" s="50">
        <v>18.0</v>
      </c>
      <c r="B23" s="51" t="s">
        <v>56</v>
      </c>
      <c r="C23" s="52">
        <v>5.0</v>
      </c>
      <c r="D23" s="13">
        <v>83.33</v>
      </c>
      <c r="E23" s="52">
        <v>18.0</v>
      </c>
      <c r="F23" s="13">
        <v>100.0</v>
      </c>
      <c r="G23" s="52">
        <v>23.0</v>
      </c>
      <c r="H23" s="13">
        <v>96.0</v>
      </c>
      <c r="I23" s="13">
        <f t="shared" si="1"/>
        <v>23</v>
      </c>
      <c r="J23" s="13">
        <f t="shared" si="2"/>
        <v>95.83333333</v>
      </c>
      <c r="K23" s="53">
        <v>9.0</v>
      </c>
      <c r="L23" s="54">
        <v>100.0</v>
      </c>
      <c r="M23" s="53">
        <v>21.0</v>
      </c>
      <c r="N23" s="54">
        <v>95.0</v>
      </c>
      <c r="O23" s="13">
        <v>30.0</v>
      </c>
      <c r="P23" s="54">
        <v>97.0</v>
      </c>
      <c r="Q23" s="13">
        <f t="shared" si="3"/>
        <v>53</v>
      </c>
      <c r="R23" s="13">
        <f t="shared" si="4"/>
        <v>96.36363636</v>
      </c>
      <c r="S23" s="55">
        <v>4.0</v>
      </c>
      <c r="T23" s="13">
        <f t="shared" si="5"/>
        <v>100</v>
      </c>
      <c r="U23" s="55">
        <v>5.0</v>
      </c>
      <c r="V23" s="13">
        <f t="shared" si="6"/>
        <v>100</v>
      </c>
      <c r="W23" s="95">
        <f t="shared" si="7"/>
        <v>9</v>
      </c>
      <c r="X23" s="95">
        <f t="shared" si="8"/>
        <v>100</v>
      </c>
      <c r="Y23" s="54">
        <f t="shared" si="9"/>
        <v>62</v>
      </c>
      <c r="Z23" s="54">
        <f t="shared" si="10"/>
        <v>96.875</v>
      </c>
      <c r="AA23" s="53">
        <v>8.0</v>
      </c>
      <c r="AB23" s="134">
        <f t="shared" si="11"/>
        <v>100</v>
      </c>
      <c r="AC23" s="53">
        <v>24.0</v>
      </c>
      <c r="AD23" s="134">
        <f t="shared" si="12"/>
        <v>100</v>
      </c>
      <c r="AE23" s="134">
        <f t="shared" si="13"/>
        <v>32</v>
      </c>
      <c r="AF23" s="134">
        <f t="shared" si="14"/>
        <v>100</v>
      </c>
      <c r="AG23" s="54">
        <f t="shared" si="15"/>
        <v>94</v>
      </c>
      <c r="AH23" s="54">
        <f t="shared" si="16"/>
        <v>97.91666667</v>
      </c>
      <c r="AI23" s="111">
        <v>10.0</v>
      </c>
      <c r="AJ23" s="111">
        <v>23.0</v>
      </c>
      <c r="AK23" s="111">
        <f t="shared" si="17"/>
        <v>127</v>
      </c>
      <c r="AL23" s="111">
        <f t="shared" si="18"/>
        <v>93.38235294</v>
      </c>
      <c r="AM23" s="111">
        <v>16.0</v>
      </c>
      <c r="AN23" s="111">
        <v>20.0</v>
      </c>
      <c r="AO23" s="111">
        <f t="shared" si="19"/>
        <v>163</v>
      </c>
      <c r="AP23" s="111">
        <f t="shared" si="20"/>
        <v>92.61363636</v>
      </c>
      <c r="AQ23" s="55">
        <v>13.0</v>
      </c>
      <c r="AR23" s="55">
        <v>23.0</v>
      </c>
      <c r="AS23" s="56">
        <f t="shared" si="21"/>
        <v>199</v>
      </c>
      <c r="AT23" s="56">
        <f t="shared" si="22"/>
        <v>92.99065421</v>
      </c>
      <c r="AU23" s="55">
        <v>12.0</v>
      </c>
      <c r="AV23" s="55">
        <v>20.0</v>
      </c>
      <c r="AW23" s="43">
        <f t="shared" si="23"/>
        <v>231</v>
      </c>
      <c r="AX23" s="43">
        <f t="shared" si="24"/>
        <v>92.77108434</v>
      </c>
      <c r="AY23" s="117">
        <v>9.0</v>
      </c>
      <c r="AZ23" s="136">
        <v>8.0</v>
      </c>
      <c r="BA23" s="128">
        <f t="shared" si="25"/>
        <v>248</v>
      </c>
      <c r="BB23" s="15">
        <f t="shared" si="26"/>
        <v>92.88389513</v>
      </c>
      <c r="BC23" s="117">
        <v>10.0</v>
      </c>
      <c r="BD23" s="117">
        <v>11.0</v>
      </c>
      <c r="BE23" s="128">
        <f t="shared" si="27"/>
        <v>269</v>
      </c>
      <c r="BF23" s="15">
        <f t="shared" si="28"/>
        <v>92.43986254</v>
      </c>
      <c r="BG23" s="22">
        <v>10.0</v>
      </c>
      <c r="BH23" s="22">
        <v>9.0</v>
      </c>
      <c r="BI23" s="137">
        <f t="shared" si="29"/>
        <v>288</v>
      </c>
      <c r="BJ23" s="21">
        <f t="shared" si="30"/>
        <v>92.01277955</v>
      </c>
      <c r="BK23" s="22">
        <v>9.0</v>
      </c>
      <c r="BL23" s="22">
        <v>20.0</v>
      </c>
      <c r="BM23" s="137">
        <f t="shared" si="31"/>
        <v>317</v>
      </c>
      <c r="BN23" s="21">
        <f t="shared" si="32"/>
        <v>92.69005848</v>
      </c>
      <c r="BO23" s="22">
        <v>8.0</v>
      </c>
      <c r="BP23" s="22">
        <v>22.0</v>
      </c>
      <c r="BQ23" s="137">
        <f t="shared" si="33"/>
        <v>347</v>
      </c>
      <c r="BR23" s="21">
        <f t="shared" si="34"/>
        <v>92.53333333</v>
      </c>
      <c r="BS23" s="22">
        <v>13.0</v>
      </c>
      <c r="BT23" s="22">
        <v>11.0</v>
      </c>
      <c r="BU23" s="137">
        <f t="shared" si="35"/>
        <v>371</v>
      </c>
      <c r="BV23" s="21">
        <f t="shared" si="36"/>
        <v>92.51870324</v>
      </c>
      <c r="BW23" s="22">
        <v>8.0</v>
      </c>
      <c r="BX23" s="22">
        <v>5.0</v>
      </c>
      <c r="BY23" s="137">
        <f t="shared" si="37"/>
        <v>384</v>
      </c>
      <c r="BZ23" s="21">
        <f t="shared" si="38"/>
        <v>91.42857143</v>
      </c>
      <c r="CA23" s="22">
        <v>3.0</v>
      </c>
      <c r="CB23" s="22">
        <v>3.0</v>
      </c>
      <c r="CC23" s="137">
        <f t="shared" si="39"/>
        <v>390</v>
      </c>
      <c r="CD23" s="21">
        <f t="shared" si="40"/>
        <v>91.54929577</v>
      </c>
      <c r="CE23" s="140">
        <f t="shared" si="41"/>
        <v>147</v>
      </c>
      <c r="CF23" s="139">
        <f t="shared" si="42"/>
        <v>243</v>
      </c>
      <c r="CG23" s="4"/>
    </row>
    <row r="24">
      <c r="A24" s="50">
        <v>19.0</v>
      </c>
      <c r="B24" s="51" t="s">
        <v>57</v>
      </c>
      <c r="C24" s="52">
        <v>6.0</v>
      </c>
      <c r="D24" s="13">
        <v>100.0</v>
      </c>
      <c r="E24" s="52">
        <v>18.0</v>
      </c>
      <c r="F24" s="13">
        <v>100.0</v>
      </c>
      <c r="G24" s="52">
        <v>24.0</v>
      </c>
      <c r="H24" s="13">
        <v>100.0</v>
      </c>
      <c r="I24" s="13">
        <f t="shared" si="1"/>
        <v>24</v>
      </c>
      <c r="J24" s="13">
        <f t="shared" si="2"/>
        <v>100</v>
      </c>
      <c r="K24" s="53">
        <v>9.0</v>
      </c>
      <c r="L24" s="54">
        <v>100.0</v>
      </c>
      <c r="M24" s="53">
        <v>19.0</v>
      </c>
      <c r="N24" s="54">
        <v>86.0</v>
      </c>
      <c r="O24" s="13">
        <v>28.0</v>
      </c>
      <c r="P24" s="54">
        <v>90.0</v>
      </c>
      <c r="Q24" s="13">
        <f t="shared" si="3"/>
        <v>52</v>
      </c>
      <c r="R24" s="13">
        <f t="shared" si="4"/>
        <v>94.54545455</v>
      </c>
      <c r="S24" s="55">
        <v>4.0</v>
      </c>
      <c r="T24" s="13">
        <f t="shared" si="5"/>
        <v>100</v>
      </c>
      <c r="U24" s="55">
        <v>5.0</v>
      </c>
      <c r="V24" s="13">
        <f t="shared" si="6"/>
        <v>100</v>
      </c>
      <c r="W24" s="95">
        <f t="shared" si="7"/>
        <v>9</v>
      </c>
      <c r="X24" s="95">
        <f t="shared" si="8"/>
        <v>100</v>
      </c>
      <c r="Y24" s="54">
        <f t="shared" si="9"/>
        <v>61</v>
      </c>
      <c r="Z24" s="54">
        <f t="shared" si="10"/>
        <v>95.3125</v>
      </c>
      <c r="AA24" s="53">
        <v>7.0</v>
      </c>
      <c r="AB24" s="134">
        <f t="shared" si="11"/>
        <v>87.5</v>
      </c>
      <c r="AC24" s="53">
        <v>22.0</v>
      </c>
      <c r="AD24" s="134">
        <f t="shared" si="12"/>
        <v>91.66666667</v>
      </c>
      <c r="AE24" s="134">
        <f t="shared" si="13"/>
        <v>29</v>
      </c>
      <c r="AF24" s="134">
        <f t="shared" si="14"/>
        <v>90.625</v>
      </c>
      <c r="AG24" s="54">
        <f t="shared" si="15"/>
        <v>90</v>
      </c>
      <c r="AH24" s="54">
        <f t="shared" si="16"/>
        <v>93.75</v>
      </c>
      <c r="AI24" s="111">
        <v>12.0</v>
      </c>
      <c r="AJ24" s="111">
        <v>22.0</v>
      </c>
      <c r="AK24" s="111">
        <f t="shared" si="17"/>
        <v>124</v>
      </c>
      <c r="AL24" s="111">
        <f t="shared" si="18"/>
        <v>91.17647059</v>
      </c>
      <c r="AM24" s="111">
        <v>16.0</v>
      </c>
      <c r="AN24" s="111">
        <v>24.0</v>
      </c>
      <c r="AO24" s="111">
        <f t="shared" si="19"/>
        <v>164</v>
      </c>
      <c r="AP24" s="111">
        <f t="shared" si="20"/>
        <v>93.18181818</v>
      </c>
      <c r="AQ24" s="55">
        <v>14.0</v>
      </c>
      <c r="AR24" s="55">
        <v>22.0</v>
      </c>
      <c r="AS24" s="56">
        <f t="shared" si="21"/>
        <v>200</v>
      </c>
      <c r="AT24" s="56">
        <f t="shared" si="22"/>
        <v>93.45794393</v>
      </c>
      <c r="AU24" s="55">
        <v>11.0</v>
      </c>
      <c r="AV24" s="55">
        <v>22.0</v>
      </c>
      <c r="AW24" s="43">
        <f t="shared" si="23"/>
        <v>233</v>
      </c>
      <c r="AX24" s="43">
        <f t="shared" si="24"/>
        <v>93.57429719</v>
      </c>
      <c r="AY24" s="117">
        <v>10.0</v>
      </c>
      <c r="AZ24" s="136">
        <v>6.0</v>
      </c>
      <c r="BA24" s="128">
        <f t="shared" si="25"/>
        <v>249</v>
      </c>
      <c r="BB24" s="15">
        <f t="shared" si="26"/>
        <v>93.25842697</v>
      </c>
      <c r="BC24" s="117">
        <v>9.0</v>
      </c>
      <c r="BD24" s="117">
        <v>10.0</v>
      </c>
      <c r="BE24" s="128">
        <f t="shared" si="27"/>
        <v>268</v>
      </c>
      <c r="BF24" s="15">
        <f t="shared" si="28"/>
        <v>92.09621993</v>
      </c>
      <c r="BG24" s="22">
        <v>11.0</v>
      </c>
      <c r="BH24" s="22">
        <v>11.0</v>
      </c>
      <c r="BI24" s="137">
        <f t="shared" si="29"/>
        <v>290</v>
      </c>
      <c r="BJ24" s="21">
        <f t="shared" si="30"/>
        <v>92.65175719</v>
      </c>
      <c r="BK24" s="22">
        <v>8.0</v>
      </c>
      <c r="BL24" s="22">
        <v>20.0</v>
      </c>
      <c r="BM24" s="137">
        <f t="shared" si="31"/>
        <v>318</v>
      </c>
      <c r="BN24" s="21">
        <f t="shared" si="32"/>
        <v>92.98245614</v>
      </c>
      <c r="BO24" s="22">
        <v>8.0</v>
      </c>
      <c r="BP24" s="22">
        <v>19.0</v>
      </c>
      <c r="BQ24" s="137">
        <f t="shared" si="33"/>
        <v>345</v>
      </c>
      <c r="BR24" s="21">
        <f t="shared" si="34"/>
        <v>92</v>
      </c>
      <c r="BS24" s="22">
        <v>9.0</v>
      </c>
      <c r="BT24" s="22">
        <v>11.0</v>
      </c>
      <c r="BU24" s="137">
        <f t="shared" si="35"/>
        <v>365</v>
      </c>
      <c r="BV24" s="21">
        <f t="shared" si="36"/>
        <v>91.02244389</v>
      </c>
      <c r="BW24" s="22">
        <v>7.0</v>
      </c>
      <c r="BX24" s="22">
        <v>8.0</v>
      </c>
      <c r="BY24" s="137">
        <f t="shared" si="37"/>
        <v>380</v>
      </c>
      <c r="BZ24" s="21">
        <f t="shared" si="38"/>
        <v>90.47619048</v>
      </c>
      <c r="CA24" s="22">
        <v>3.0</v>
      </c>
      <c r="CB24" s="22">
        <v>3.0</v>
      </c>
      <c r="CC24" s="137">
        <f t="shared" si="39"/>
        <v>386</v>
      </c>
      <c r="CD24" s="21">
        <f t="shared" si="40"/>
        <v>90.61032864</v>
      </c>
      <c r="CE24" s="140">
        <f t="shared" si="41"/>
        <v>144</v>
      </c>
      <c r="CF24" s="139">
        <f t="shared" si="42"/>
        <v>242</v>
      </c>
      <c r="CG24" s="4"/>
    </row>
    <row r="25">
      <c r="A25" s="50">
        <v>20.0</v>
      </c>
      <c r="B25" s="51" t="s">
        <v>59</v>
      </c>
      <c r="C25" s="52">
        <v>6.0</v>
      </c>
      <c r="D25" s="13">
        <v>100.0</v>
      </c>
      <c r="E25" s="52">
        <v>16.0</v>
      </c>
      <c r="F25" s="13">
        <v>89.0</v>
      </c>
      <c r="G25" s="52">
        <v>22.0</v>
      </c>
      <c r="H25" s="13">
        <v>92.0</v>
      </c>
      <c r="I25" s="13">
        <f t="shared" si="1"/>
        <v>22</v>
      </c>
      <c r="J25" s="13">
        <f t="shared" si="2"/>
        <v>91.66666667</v>
      </c>
      <c r="K25" s="53">
        <v>8.0</v>
      </c>
      <c r="L25" s="54">
        <v>89.0</v>
      </c>
      <c r="M25" s="53">
        <v>17.0</v>
      </c>
      <c r="N25" s="54">
        <v>77.0</v>
      </c>
      <c r="O25" s="13">
        <v>25.0</v>
      </c>
      <c r="P25" s="54">
        <v>81.0</v>
      </c>
      <c r="Q25" s="13">
        <f t="shared" si="3"/>
        <v>47</v>
      </c>
      <c r="R25" s="13">
        <f t="shared" si="4"/>
        <v>85.45454545</v>
      </c>
      <c r="S25" s="55">
        <v>4.0</v>
      </c>
      <c r="T25" s="13">
        <f t="shared" si="5"/>
        <v>100</v>
      </c>
      <c r="U25" s="55">
        <v>5.0</v>
      </c>
      <c r="V25" s="13">
        <f t="shared" si="6"/>
        <v>100</v>
      </c>
      <c r="W25" s="95">
        <f t="shared" si="7"/>
        <v>9</v>
      </c>
      <c r="X25" s="95">
        <f t="shared" si="8"/>
        <v>100</v>
      </c>
      <c r="Y25" s="54">
        <f t="shared" si="9"/>
        <v>56</v>
      </c>
      <c r="Z25" s="54">
        <f t="shared" si="10"/>
        <v>87.5</v>
      </c>
      <c r="AA25" s="53">
        <v>8.0</v>
      </c>
      <c r="AB25" s="134">
        <f t="shared" si="11"/>
        <v>100</v>
      </c>
      <c r="AC25" s="53">
        <v>24.0</v>
      </c>
      <c r="AD25" s="134">
        <f t="shared" si="12"/>
        <v>100</v>
      </c>
      <c r="AE25" s="134">
        <f t="shared" si="13"/>
        <v>32</v>
      </c>
      <c r="AF25" s="134">
        <f t="shared" si="14"/>
        <v>100</v>
      </c>
      <c r="AG25" s="54">
        <f t="shared" si="15"/>
        <v>88</v>
      </c>
      <c r="AH25" s="54">
        <f t="shared" si="16"/>
        <v>91.66666667</v>
      </c>
      <c r="AI25" s="111">
        <v>7.0</v>
      </c>
      <c r="AJ25" s="111">
        <v>20.0</v>
      </c>
      <c r="AK25" s="111">
        <f t="shared" si="17"/>
        <v>115</v>
      </c>
      <c r="AL25" s="111">
        <f t="shared" si="18"/>
        <v>84.55882353</v>
      </c>
      <c r="AM25" s="111">
        <v>16.0</v>
      </c>
      <c r="AN25" s="111">
        <v>22.0</v>
      </c>
      <c r="AO25" s="111">
        <f t="shared" si="19"/>
        <v>153</v>
      </c>
      <c r="AP25" s="111">
        <f t="shared" si="20"/>
        <v>86.93181818</v>
      </c>
      <c r="AQ25" s="55">
        <v>11.0</v>
      </c>
      <c r="AR25" s="55">
        <v>20.0</v>
      </c>
      <c r="AS25" s="56">
        <f t="shared" si="21"/>
        <v>184</v>
      </c>
      <c r="AT25" s="56">
        <f t="shared" si="22"/>
        <v>85.98130841</v>
      </c>
      <c r="AU25" s="55">
        <v>12.0</v>
      </c>
      <c r="AV25" s="55">
        <v>18.0</v>
      </c>
      <c r="AW25" s="43">
        <f t="shared" si="23"/>
        <v>214</v>
      </c>
      <c r="AX25" s="43">
        <f t="shared" si="24"/>
        <v>85.9437751</v>
      </c>
      <c r="AY25" s="117">
        <v>10.0</v>
      </c>
      <c r="AZ25" s="136">
        <v>8.0</v>
      </c>
      <c r="BA25" s="128">
        <f t="shared" si="25"/>
        <v>232</v>
      </c>
      <c r="BB25" s="15">
        <f t="shared" si="26"/>
        <v>86.89138577</v>
      </c>
      <c r="BC25" s="117">
        <v>11.0</v>
      </c>
      <c r="BD25" s="117">
        <v>10.0</v>
      </c>
      <c r="BE25" s="128">
        <f t="shared" si="27"/>
        <v>253</v>
      </c>
      <c r="BF25" s="15">
        <f t="shared" si="28"/>
        <v>86.94158076</v>
      </c>
      <c r="BG25" s="22">
        <v>11.0</v>
      </c>
      <c r="BH25" s="22">
        <v>11.0</v>
      </c>
      <c r="BI25" s="137">
        <f t="shared" si="29"/>
        <v>275</v>
      </c>
      <c r="BJ25" s="21">
        <f t="shared" si="30"/>
        <v>87.85942492</v>
      </c>
      <c r="BK25" s="22">
        <v>9.0</v>
      </c>
      <c r="BL25" s="22">
        <v>19.0</v>
      </c>
      <c r="BM25" s="137">
        <f t="shared" si="31"/>
        <v>303</v>
      </c>
      <c r="BN25" s="21">
        <f t="shared" si="32"/>
        <v>88.59649123</v>
      </c>
      <c r="BO25" s="22">
        <v>9.0</v>
      </c>
      <c r="BP25" s="22">
        <v>22.0</v>
      </c>
      <c r="BQ25" s="137">
        <f t="shared" si="33"/>
        <v>334</v>
      </c>
      <c r="BR25" s="21">
        <f t="shared" si="34"/>
        <v>89.06666667</v>
      </c>
      <c r="BS25" s="22">
        <v>11.0</v>
      </c>
      <c r="BT25" s="22">
        <v>13.0</v>
      </c>
      <c r="BU25" s="137">
        <f t="shared" si="35"/>
        <v>358</v>
      </c>
      <c r="BV25" s="21">
        <f t="shared" si="36"/>
        <v>89.27680798</v>
      </c>
      <c r="BW25" s="22">
        <v>8.0</v>
      </c>
      <c r="BX25" s="22">
        <v>8.0</v>
      </c>
      <c r="BY25" s="137">
        <f t="shared" si="37"/>
        <v>374</v>
      </c>
      <c r="BZ25" s="21">
        <f t="shared" si="38"/>
        <v>89.04761905</v>
      </c>
      <c r="CA25" s="22">
        <v>3.0</v>
      </c>
      <c r="CB25" s="22">
        <v>3.0</v>
      </c>
      <c r="CC25" s="137">
        <f t="shared" si="39"/>
        <v>380</v>
      </c>
      <c r="CD25" s="21">
        <f t="shared" si="40"/>
        <v>89.20187793</v>
      </c>
      <c r="CE25" s="140">
        <f t="shared" si="41"/>
        <v>144</v>
      </c>
      <c r="CF25" s="139">
        <f t="shared" si="42"/>
        <v>236</v>
      </c>
      <c r="CG25" s="4"/>
    </row>
    <row r="26">
      <c r="A26" s="50">
        <v>21.0</v>
      </c>
      <c r="B26" s="51" t="s">
        <v>60</v>
      </c>
      <c r="C26" s="52">
        <v>6.0</v>
      </c>
      <c r="D26" s="13">
        <v>100.0</v>
      </c>
      <c r="E26" s="52">
        <v>18.0</v>
      </c>
      <c r="F26" s="13">
        <v>100.0</v>
      </c>
      <c r="G26" s="52">
        <v>24.0</v>
      </c>
      <c r="H26" s="13">
        <v>100.0</v>
      </c>
      <c r="I26" s="13">
        <f t="shared" si="1"/>
        <v>24</v>
      </c>
      <c r="J26" s="13">
        <f t="shared" si="2"/>
        <v>100</v>
      </c>
      <c r="K26" s="53">
        <v>9.0</v>
      </c>
      <c r="L26" s="54">
        <v>100.0</v>
      </c>
      <c r="M26" s="53">
        <v>20.0</v>
      </c>
      <c r="N26" s="54">
        <v>91.0</v>
      </c>
      <c r="O26" s="13">
        <v>29.0</v>
      </c>
      <c r="P26" s="54">
        <v>94.0</v>
      </c>
      <c r="Q26" s="13">
        <f t="shared" si="3"/>
        <v>53</v>
      </c>
      <c r="R26" s="13">
        <f t="shared" si="4"/>
        <v>96.36363636</v>
      </c>
      <c r="S26" s="55">
        <v>4.0</v>
      </c>
      <c r="T26" s="13">
        <f t="shared" si="5"/>
        <v>100</v>
      </c>
      <c r="U26" s="55">
        <v>5.0</v>
      </c>
      <c r="V26" s="13">
        <f t="shared" si="6"/>
        <v>100</v>
      </c>
      <c r="W26" s="95">
        <f t="shared" si="7"/>
        <v>9</v>
      </c>
      <c r="X26" s="95">
        <f t="shared" si="8"/>
        <v>100</v>
      </c>
      <c r="Y26" s="54">
        <f t="shared" si="9"/>
        <v>62</v>
      </c>
      <c r="Z26" s="54">
        <f t="shared" si="10"/>
        <v>96.875</v>
      </c>
      <c r="AA26" s="53">
        <v>8.0</v>
      </c>
      <c r="AB26" s="134">
        <f t="shared" si="11"/>
        <v>100</v>
      </c>
      <c r="AC26" s="53">
        <v>24.0</v>
      </c>
      <c r="AD26" s="134">
        <f t="shared" si="12"/>
        <v>100</v>
      </c>
      <c r="AE26" s="134">
        <f t="shared" si="13"/>
        <v>32</v>
      </c>
      <c r="AF26" s="134">
        <f t="shared" si="14"/>
        <v>100</v>
      </c>
      <c r="AG26" s="54">
        <f t="shared" si="15"/>
        <v>94</v>
      </c>
      <c r="AH26" s="54">
        <f t="shared" si="16"/>
        <v>97.91666667</v>
      </c>
      <c r="AI26" s="111">
        <v>12.0</v>
      </c>
      <c r="AJ26" s="111">
        <v>25.0</v>
      </c>
      <c r="AK26" s="111">
        <f t="shared" si="17"/>
        <v>131</v>
      </c>
      <c r="AL26" s="111">
        <f t="shared" si="18"/>
        <v>96.32352941</v>
      </c>
      <c r="AM26" s="111">
        <v>14.0</v>
      </c>
      <c r="AN26" s="111">
        <v>22.0</v>
      </c>
      <c r="AO26" s="111">
        <f t="shared" si="19"/>
        <v>167</v>
      </c>
      <c r="AP26" s="111">
        <f t="shared" si="20"/>
        <v>94.88636364</v>
      </c>
      <c r="AQ26" s="55">
        <v>15.0</v>
      </c>
      <c r="AR26" s="55">
        <v>20.0</v>
      </c>
      <c r="AS26" s="56">
        <f t="shared" si="21"/>
        <v>202</v>
      </c>
      <c r="AT26" s="56">
        <f t="shared" si="22"/>
        <v>94.39252336</v>
      </c>
      <c r="AU26" s="55">
        <v>12.0</v>
      </c>
      <c r="AV26" s="55">
        <v>18.0</v>
      </c>
      <c r="AW26" s="43">
        <f t="shared" si="23"/>
        <v>232</v>
      </c>
      <c r="AX26" s="43">
        <f t="shared" si="24"/>
        <v>93.17269076</v>
      </c>
      <c r="AY26" s="117">
        <v>10.0</v>
      </c>
      <c r="AZ26" s="136">
        <v>8.0</v>
      </c>
      <c r="BA26" s="128">
        <f t="shared" si="25"/>
        <v>250</v>
      </c>
      <c r="BB26" s="15">
        <f t="shared" si="26"/>
        <v>93.6329588</v>
      </c>
      <c r="BC26" s="117">
        <v>11.0</v>
      </c>
      <c r="BD26" s="117">
        <v>13.0</v>
      </c>
      <c r="BE26" s="128">
        <f t="shared" si="27"/>
        <v>274</v>
      </c>
      <c r="BF26" s="15">
        <f t="shared" si="28"/>
        <v>94.1580756</v>
      </c>
      <c r="BG26" s="22">
        <v>9.0</v>
      </c>
      <c r="BH26" s="22">
        <v>10.0</v>
      </c>
      <c r="BI26" s="137">
        <f t="shared" si="29"/>
        <v>293</v>
      </c>
      <c r="BJ26" s="21">
        <f t="shared" si="30"/>
        <v>93.61022364</v>
      </c>
      <c r="BK26" s="22">
        <v>9.0</v>
      </c>
      <c r="BL26" s="22">
        <v>19.0</v>
      </c>
      <c r="BM26" s="137">
        <f t="shared" si="31"/>
        <v>321</v>
      </c>
      <c r="BN26" s="21">
        <f t="shared" si="32"/>
        <v>93.85964912</v>
      </c>
      <c r="BO26" s="22">
        <v>10.0</v>
      </c>
      <c r="BP26" s="22">
        <v>18.0</v>
      </c>
      <c r="BQ26" s="137">
        <f t="shared" si="33"/>
        <v>349</v>
      </c>
      <c r="BR26" s="21">
        <f t="shared" si="34"/>
        <v>93.06666667</v>
      </c>
      <c r="BS26" s="22">
        <v>13.0</v>
      </c>
      <c r="BT26" s="22">
        <v>11.0</v>
      </c>
      <c r="BU26" s="137">
        <f t="shared" si="35"/>
        <v>373</v>
      </c>
      <c r="BV26" s="21">
        <f t="shared" si="36"/>
        <v>93.01745636</v>
      </c>
      <c r="BW26" s="22">
        <v>10.0</v>
      </c>
      <c r="BX26" s="22">
        <v>7.0</v>
      </c>
      <c r="BY26" s="137">
        <f t="shared" si="37"/>
        <v>390</v>
      </c>
      <c r="BZ26" s="21">
        <f t="shared" si="38"/>
        <v>92.85714286</v>
      </c>
      <c r="CA26" s="22">
        <v>3.0</v>
      </c>
      <c r="CB26" s="22">
        <v>3.0</v>
      </c>
      <c r="CC26" s="137">
        <f t="shared" si="39"/>
        <v>396</v>
      </c>
      <c r="CD26" s="21">
        <f t="shared" si="40"/>
        <v>92.95774648</v>
      </c>
      <c r="CE26" s="140">
        <f t="shared" si="41"/>
        <v>155</v>
      </c>
      <c r="CF26" s="139">
        <f t="shared" si="42"/>
        <v>241</v>
      </c>
      <c r="CG26" s="4"/>
    </row>
    <row r="27">
      <c r="A27" s="50">
        <v>22.0</v>
      </c>
      <c r="B27" s="51" t="s">
        <v>61</v>
      </c>
      <c r="C27" s="52">
        <v>6.0</v>
      </c>
      <c r="D27" s="13">
        <v>100.0</v>
      </c>
      <c r="E27" s="52">
        <v>18.0</v>
      </c>
      <c r="F27" s="13">
        <v>100.0</v>
      </c>
      <c r="G27" s="52">
        <v>24.0</v>
      </c>
      <c r="H27" s="13">
        <v>100.0</v>
      </c>
      <c r="I27" s="13">
        <f t="shared" si="1"/>
        <v>24</v>
      </c>
      <c r="J27" s="13">
        <f t="shared" si="2"/>
        <v>100</v>
      </c>
      <c r="K27" s="53">
        <v>8.0</v>
      </c>
      <c r="L27" s="54">
        <v>89.0</v>
      </c>
      <c r="M27" s="53">
        <v>22.0</v>
      </c>
      <c r="N27" s="54">
        <v>100.0</v>
      </c>
      <c r="O27" s="13">
        <v>30.0</v>
      </c>
      <c r="P27" s="54">
        <v>97.0</v>
      </c>
      <c r="Q27" s="13">
        <f t="shared" si="3"/>
        <v>54</v>
      </c>
      <c r="R27" s="13">
        <f t="shared" si="4"/>
        <v>98.18181818</v>
      </c>
      <c r="S27" s="55">
        <v>2.0</v>
      </c>
      <c r="T27" s="13">
        <f t="shared" si="5"/>
        <v>50</v>
      </c>
      <c r="U27" s="55">
        <v>5.0</v>
      </c>
      <c r="V27" s="13">
        <f t="shared" si="6"/>
        <v>100</v>
      </c>
      <c r="W27" s="95">
        <f t="shared" si="7"/>
        <v>7</v>
      </c>
      <c r="X27" s="95">
        <f t="shared" si="8"/>
        <v>77.77777778</v>
      </c>
      <c r="Y27" s="54">
        <f t="shared" si="9"/>
        <v>61</v>
      </c>
      <c r="Z27" s="54">
        <f t="shared" si="10"/>
        <v>95.3125</v>
      </c>
      <c r="AA27" s="53">
        <v>8.0</v>
      </c>
      <c r="AB27" s="134">
        <f t="shared" si="11"/>
        <v>100</v>
      </c>
      <c r="AC27" s="53">
        <v>24.0</v>
      </c>
      <c r="AD27" s="134">
        <f t="shared" si="12"/>
        <v>100</v>
      </c>
      <c r="AE27" s="134">
        <f t="shared" si="13"/>
        <v>32</v>
      </c>
      <c r="AF27" s="134">
        <f t="shared" si="14"/>
        <v>100</v>
      </c>
      <c r="AG27" s="54">
        <f t="shared" si="15"/>
        <v>93</v>
      </c>
      <c r="AH27" s="54">
        <f t="shared" si="16"/>
        <v>96.875</v>
      </c>
      <c r="AI27" s="111">
        <v>12.0</v>
      </c>
      <c r="AJ27" s="111">
        <v>21.0</v>
      </c>
      <c r="AK27" s="111">
        <f t="shared" si="17"/>
        <v>126</v>
      </c>
      <c r="AL27" s="111">
        <f t="shared" si="18"/>
        <v>92.64705882</v>
      </c>
      <c r="AM27" s="111">
        <v>15.0</v>
      </c>
      <c r="AN27" s="111">
        <v>24.0</v>
      </c>
      <c r="AO27" s="111">
        <f t="shared" si="19"/>
        <v>165</v>
      </c>
      <c r="AP27" s="111">
        <f t="shared" si="20"/>
        <v>93.75</v>
      </c>
      <c r="AQ27" s="55">
        <v>15.0</v>
      </c>
      <c r="AR27" s="55">
        <v>23.0</v>
      </c>
      <c r="AS27" s="56">
        <f t="shared" si="21"/>
        <v>203</v>
      </c>
      <c r="AT27" s="56">
        <f t="shared" si="22"/>
        <v>94.85981308</v>
      </c>
      <c r="AU27" s="55">
        <v>13.0</v>
      </c>
      <c r="AV27" s="55">
        <v>22.0</v>
      </c>
      <c r="AW27" s="43">
        <f t="shared" si="23"/>
        <v>238</v>
      </c>
      <c r="AX27" s="43">
        <f t="shared" si="24"/>
        <v>95.58232932</v>
      </c>
      <c r="AY27" s="117">
        <v>4.0</v>
      </c>
      <c r="AZ27" s="136">
        <v>6.0</v>
      </c>
      <c r="BA27" s="128">
        <f t="shared" si="25"/>
        <v>248</v>
      </c>
      <c r="BB27" s="15">
        <f t="shared" si="26"/>
        <v>92.88389513</v>
      </c>
      <c r="BC27" s="117">
        <v>9.0</v>
      </c>
      <c r="BD27" s="117">
        <v>11.0</v>
      </c>
      <c r="BE27" s="128">
        <f t="shared" si="27"/>
        <v>268</v>
      </c>
      <c r="BF27" s="15">
        <f t="shared" si="28"/>
        <v>92.09621993</v>
      </c>
      <c r="BG27" s="22">
        <v>8.0</v>
      </c>
      <c r="BH27" s="22">
        <v>9.0</v>
      </c>
      <c r="BI27" s="137">
        <f t="shared" si="29"/>
        <v>285</v>
      </c>
      <c r="BJ27" s="21">
        <f t="shared" si="30"/>
        <v>91.0543131</v>
      </c>
      <c r="BK27" s="22">
        <v>7.0</v>
      </c>
      <c r="BL27" s="22">
        <v>18.0</v>
      </c>
      <c r="BM27" s="137">
        <f t="shared" si="31"/>
        <v>310</v>
      </c>
      <c r="BN27" s="21">
        <f t="shared" si="32"/>
        <v>90.64327485</v>
      </c>
      <c r="BO27" s="22">
        <v>10.0</v>
      </c>
      <c r="BP27" s="22">
        <v>17.0</v>
      </c>
      <c r="BQ27" s="137">
        <f t="shared" si="33"/>
        <v>337</v>
      </c>
      <c r="BR27" s="21">
        <f t="shared" si="34"/>
        <v>89.86666667</v>
      </c>
      <c r="BS27" s="22">
        <v>8.0</v>
      </c>
      <c r="BT27" s="22">
        <v>7.0</v>
      </c>
      <c r="BU27" s="137">
        <f t="shared" si="35"/>
        <v>352</v>
      </c>
      <c r="BV27" s="21">
        <f t="shared" si="36"/>
        <v>87.78054863</v>
      </c>
      <c r="BW27" s="22">
        <v>7.0</v>
      </c>
      <c r="BX27" s="22">
        <v>5.0</v>
      </c>
      <c r="BY27" s="137">
        <f t="shared" si="37"/>
        <v>364</v>
      </c>
      <c r="BZ27" s="21">
        <f t="shared" si="38"/>
        <v>86.66666667</v>
      </c>
      <c r="CA27" s="22">
        <v>3.0</v>
      </c>
      <c r="CB27" s="22">
        <v>3.0</v>
      </c>
      <c r="CC27" s="137">
        <f t="shared" si="39"/>
        <v>370</v>
      </c>
      <c r="CD27" s="21">
        <f t="shared" si="40"/>
        <v>86.85446009</v>
      </c>
      <c r="CE27" s="140">
        <f t="shared" si="41"/>
        <v>135</v>
      </c>
      <c r="CF27" s="139">
        <f t="shared" si="42"/>
        <v>235</v>
      </c>
      <c r="CG27" s="4"/>
    </row>
    <row r="28">
      <c r="A28" s="50">
        <v>23.0</v>
      </c>
      <c r="B28" s="51" t="s">
        <v>62</v>
      </c>
      <c r="C28" s="52">
        <v>6.0</v>
      </c>
      <c r="D28" s="13">
        <v>100.0</v>
      </c>
      <c r="E28" s="52">
        <v>18.0</v>
      </c>
      <c r="F28" s="13">
        <v>100.0</v>
      </c>
      <c r="G28" s="52">
        <v>24.0</v>
      </c>
      <c r="H28" s="13">
        <v>100.0</v>
      </c>
      <c r="I28" s="13">
        <f t="shared" si="1"/>
        <v>24</v>
      </c>
      <c r="J28" s="13">
        <f t="shared" si="2"/>
        <v>100</v>
      </c>
      <c r="K28" s="53">
        <v>9.0</v>
      </c>
      <c r="L28" s="54">
        <v>100.0</v>
      </c>
      <c r="M28" s="53">
        <v>22.0</v>
      </c>
      <c r="N28" s="54">
        <v>100.0</v>
      </c>
      <c r="O28" s="13">
        <v>31.0</v>
      </c>
      <c r="P28" s="54">
        <v>100.0</v>
      </c>
      <c r="Q28" s="13">
        <f t="shared" si="3"/>
        <v>55</v>
      </c>
      <c r="R28" s="13">
        <f t="shared" si="4"/>
        <v>100</v>
      </c>
      <c r="S28" s="55">
        <v>4.0</v>
      </c>
      <c r="T28" s="13">
        <f t="shared" si="5"/>
        <v>100</v>
      </c>
      <c r="U28" s="55">
        <v>5.0</v>
      </c>
      <c r="V28" s="13">
        <f t="shared" si="6"/>
        <v>100</v>
      </c>
      <c r="W28" s="95">
        <f t="shared" si="7"/>
        <v>9</v>
      </c>
      <c r="X28" s="95">
        <f t="shared" si="8"/>
        <v>100</v>
      </c>
      <c r="Y28" s="54">
        <f t="shared" si="9"/>
        <v>64</v>
      </c>
      <c r="Z28" s="54">
        <f t="shared" si="10"/>
        <v>100</v>
      </c>
      <c r="AA28" s="53">
        <v>7.0</v>
      </c>
      <c r="AB28" s="134">
        <f t="shared" si="11"/>
        <v>87.5</v>
      </c>
      <c r="AC28" s="53">
        <v>24.0</v>
      </c>
      <c r="AD28" s="134">
        <f t="shared" si="12"/>
        <v>100</v>
      </c>
      <c r="AE28" s="134">
        <f t="shared" si="13"/>
        <v>31</v>
      </c>
      <c r="AF28" s="134">
        <f t="shared" si="14"/>
        <v>96.875</v>
      </c>
      <c r="AG28" s="54">
        <f t="shared" si="15"/>
        <v>95</v>
      </c>
      <c r="AH28" s="54">
        <f t="shared" si="16"/>
        <v>98.95833333</v>
      </c>
      <c r="AI28" s="111">
        <v>12.0</v>
      </c>
      <c r="AJ28" s="111">
        <v>25.0</v>
      </c>
      <c r="AK28" s="111">
        <f t="shared" si="17"/>
        <v>132</v>
      </c>
      <c r="AL28" s="111">
        <f t="shared" si="18"/>
        <v>97.05882353</v>
      </c>
      <c r="AM28" s="111">
        <v>16.0</v>
      </c>
      <c r="AN28" s="111">
        <v>24.0</v>
      </c>
      <c r="AO28" s="111">
        <f t="shared" si="19"/>
        <v>172</v>
      </c>
      <c r="AP28" s="111">
        <f t="shared" si="20"/>
        <v>97.72727273</v>
      </c>
      <c r="AQ28" s="55">
        <v>15.0</v>
      </c>
      <c r="AR28" s="55">
        <v>23.0</v>
      </c>
      <c r="AS28" s="56">
        <f t="shared" si="21"/>
        <v>210</v>
      </c>
      <c r="AT28" s="56">
        <f t="shared" si="22"/>
        <v>98.13084112</v>
      </c>
      <c r="AU28" s="55">
        <v>13.0</v>
      </c>
      <c r="AV28" s="55">
        <v>22.0</v>
      </c>
      <c r="AW28" s="43">
        <f t="shared" si="23"/>
        <v>245</v>
      </c>
      <c r="AX28" s="43">
        <f t="shared" si="24"/>
        <v>98.3935743</v>
      </c>
      <c r="AY28" s="117">
        <v>6.0</v>
      </c>
      <c r="AZ28" s="136">
        <v>6.0</v>
      </c>
      <c r="BA28" s="128">
        <f t="shared" si="25"/>
        <v>257</v>
      </c>
      <c r="BB28" s="15">
        <f t="shared" si="26"/>
        <v>96.25468165</v>
      </c>
      <c r="BC28" s="117">
        <v>11.0</v>
      </c>
      <c r="BD28" s="117">
        <v>13.0</v>
      </c>
      <c r="BE28" s="128">
        <f t="shared" si="27"/>
        <v>281</v>
      </c>
      <c r="BF28" s="15">
        <f t="shared" si="28"/>
        <v>96.56357388</v>
      </c>
      <c r="BG28" s="22">
        <v>11.0</v>
      </c>
      <c r="BH28" s="22">
        <v>11.0</v>
      </c>
      <c r="BI28" s="137">
        <f t="shared" si="29"/>
        <v>303</v>
      </c>
      <c r="BJ28" s="21">
        <f t="shared" si="30"/>
        <v>96.80511182</v>
      </c>
      <c r="BK28" s="22">
        <v>9.0</v>
      </c>
      <c r="BL28" s="22">
        <v>20.0</v>
      </c>
      <c r="BM28" s="137">
        <f t="shared" si="31"/>
        <v>332</v>
      </c>
      <c r="BN28" s="21">
        <f t="shared" si="32"/>
        <v>97.07602339</v>
      </c>
      <c r="BO28" s="22">
        <v>9.0</v>
      </c>
      <c r="BP28" s="22">
        <v>19.0</v>
      </c>
      <c r="BQ28" s="137">
        <f t="shared" si="33"/>
        <v>360</v>
      </c>
      <c r="BR28" s="21">
        <f t="shared" si="34"/>
        <v>96</v>
      </c>
      <c r="BS28" s="22">
        <v>13.0</v>
      </c>
      <c r="BT28" s="22">
        <v>13.0</v>
      </c>
      <c r="BU28" s="137">
        <f t="shared" si="35"/>
        <v>386</v>
      </c>
      <c r="BV28" s="21">
        <f t="shared" si="36"/>
        <v>96.25935162</v>
      </c>
      <c r="BW28" s="22">
        <v>7.0</v>
      </c>
      <c r="BX28" s="22">
        <v>8.0</v>
      </c>
      <c r="BY28" s="137">
        <f t="shared" si="37"/>
        <v>401</v>
      </c>
      <c r="BZ28" s="21">
        <f t="shared" si="38"/>
        <v>95.47619048</v>
      </c>
      <c r="CA28" s="22">
        <v>3.0</v>
      </c>
      <c r="CB28" s="22">
        <v>3.0</v>
      </c>
      <c r="CC28" s="137">
        <f t="shared" si="39"/>
        <v>407</v>
      </c>
      <c r="CD28" s="21">
        <f t="shared" si="40"/>
        <v>95.5399061</v>
      </c>
      <c r="CE28" s="140">
        <f t="shared" si="41"/>
        <v>151</v>
      </c>
      <c r="CF28" s="139">
        <f t="shared" si="42"/>
        <v>256</v>
      </c>
      <c r="CG28" s="4"/>
    </row>
    <row r="29">
      <c r="A29" s="50">
        <v>24.0</v>
      </c>
      <c r="B29" s="51" t="s">
        <v>63</v>
      </c>
      <c r="C29" s="52">
        <v>6.0</v>
      </c>
      <c r="D29" s="13">
        <v>100.0</v>
      </c>
      <c r="E29" s="52">
        <v>18.0</v>
      </c>
      <c r="F29" s="13">
        <v>100.0</v>
      </c>
      <c r="G29" s="52">
        <v>24.0</v>
      </c>
      <c r="H29" s="13">
        <v>100.0</v>
      </c>
      <c r="I29" s="13">
        <f t="shared" si="1"/>
        <v>24</v>
      </c>
      <c r="J29" s="13">
        <f t="shared" si="2"/>
        <v>100</v>
      </c>
      <c r="K29" s="53">
        <v>7.0</v>
      </c>
      <c r="L29" s="54">
        <v>78.0</v>
      </c>
      <c r="M29" s="53">
        <v>20.0</v>
      </c>
      <c r="N29" s="54">
        <v>91.0</v>
      </c>
      <c r="O29" s="13">
        <v>27.0</v>
      </c>
      <c r="P29" s="54">
        <v>87.0</v>
      </c>
      <c r="Q29" s="13">
        <f t="shared" si="3"/>
        <v>51</v>
      </c>
      <c r="R29" s="13">
        <f t="shared" si="4"/>
        <v>92.72727273</v>
      </c>
      <c r="S29" s="55">
        <v>0.0</v>
      </c>
      <c r="T29" s="13">
        <f t="shared" si="5"/>
        <v>0</v>
      </c>
      <c r="U29" s="55">
        <v>0.0</v>
      </c>
      <c r="V29" s="124">
        <f t="shared" si="6"/>
        <v>0</v>
      </c>
      <c r="W29" s="95">
        <f t="shared" si="7"/>
        <v>0</v>
      </c>
      <c r="X29" s="95">
        <f t="shared" si="8"/>
        <v>0</v>
      </c>
      <c r="Y29" s="54">
        <f t="shared" si="9"/>
        <v>51</v>
      </c>
      <c r="Z29" s="54">
        <f t="shared" si="10"/>
        <v>79.6875</v>
      </c>
      <c r="AA29" s="53">
        <v>8.0</v>
      </c>
      <c r="AB29" s="134">
        <f t="shared" si="11"/>
        <v>100</v>
      </c>
      <c r="AC29" s="53">
        <v>22.0</v>
      </c>
      <c r="AD29" s="134">
        <f t="shared" si="12"/>
        <v>91.66666667</v>
      </c>
      <c r="AE29" s="134">
        <f t="shared" si="13"/>
        <v>30</v>
      </c>
      <c r="AF29" s="134">
        <f t="shared" si="14"/>
        <v>93.75</v>
      </c>
      <c r="AG29" s="54">
        <f t="shared" si="15"/>
        <v>81</v>
      </c>
      <c r="AH29" s="54">
        <f t="shared" si="16"/>
        <v>84.375</v>
      </c>
      <c r="AI29" s="111">
        <v>12.0</v>
      </c>
      <c r="AJ29" s="111">
        <v>26.0</v>
      </c>
      <c r="AK29" s="111">
        <f t="shared" si="17"/>
        <v>119</v>
      </c>
      <c r="AL29" s="111">
        <f t="shared" si="18"/>
        <v>87.5</v>
      </c>
      <c r="AM29" s="111">
        <v>16.0</v>
      </c>
      <c r="AN29" s="111">
        <v>23.0</v>
      </c>
      <c r="AO29" s="111">
        <f t="shared" si="19"/>
        <v>158</v>
      </c>
      <c r="AP29" s="111">
        <f t="shared" si="20"/>
        <v>89.77272727</v>
      </c>
      <c r="AQ29" s="55">
        <v>15.0</v>
      </c>
      <c r="AR29" s="55">
        <v>23.0</v>
      </c>
      <c r="AS29" s="56">
        <f t="shared" si="21"/>
        <v>196</v>
      </c>
      <c r="AT29" s="56">
        <f t="shared" si="22"/>
        <v>91.58878505</v>
      </c>
      <c r="AU29" s="55">
        <v>13.0</v>
      </c>
      <c r="AV29" s="55">
        <v>22.0</v>
      </c>
      <c r="AW29" s="43">
        <f t="shared" si="23"/>
        <v>231</v>
      </c>
      <c r="AX29" s="43">
        <f t="shared" si="24"/>
        <v>92.77108434</v>
      </c>
      <c r="AY29" s="117">
        <v>10.0</v>
      </c>
      <c r="AZ29" s="136">
        <v>8.0</v>
      </c>
      <c r="BA29" s="128">
        <f t="shared" si="25"/>
        <v>249</v>
      </c>
      <c r="BB29" s="15">
        <f t="shared" si="26"/>
        <v>93.25842697</v>
      </c>
      <c r="BC29" s="117">
        <v>10.0</v>
      </c>
      <c r="BD29" s="117">
        <v>12.0</v>
      </c>
      <c r="BE29" s="128">
        <f t="shared" si="27"/>
        <v>271</v>
      </c>
      <c r="BF29" s="15">
        <f t="shared" si="28"/>
        <v>93.12714777</v>
      </c>
      <c r="BG29" s="22">
        <v>9.0</v>
      </c>
      <c r="BH29" s="22">
        <v>8.0</v>
      </c>
      <c r="BI29" s="137">
        <f t="shared" si="29"/>
        <v>288</v>
      </c>
      <c r="BJ29" s="21">
        <f t="shared" si="30"/>
        <v>92.01277955</v>
      </c>
      <c r="BK29" s="22">
        <v>7.0</v>
      </c>
      <c r="BL29" s="22">
        <v>16.0</v>
      </c>
      <c r="BM29" s="137">
        <f t="shared" si="31"/>
        <v>311</v>
      </c>
      <c r="BN29" s="21">
        <f t="shared" si="32"/>
        <v>90.93567251</v>
      </c>
      <c r="BO29" s="22">
        <v>8.0</v>
      </c>
      <c r="BP29" s="22">
        <v>16.0</v>
      </c>
      <c r="BQ29" s="137">
        <f t="shared" si="33"/>
        <v>335</v>
      </c>
      <c r="BR29" s="21">
        <f t="shared" si="34"/>
        <v>89.33333333</v>
      </c>
      <c r="BS29" s="22">
        <v>12.0</v>
      </c>
      <c r="BT29" s="22">
        <v>13.0</v>
      </c>
      <c r="BU29" s="137">
        <f t="shared" si="35"/>
        <v>360</v>
      </c>
      <c r="BV29" s="21">
        <f t="shared" si="36"/>
        <v>89.7755611</v>
      </c>
      <c r="BW29" s="22">
        <v>10.0</v>
      </c>
      <c r="BX29" s="22">
        <v>6.0</v>
      </c>
      <c r="BY29" s="137">
        <f t="shared" si="37"/>
        <v>376</v>
      </c>
      <c r="BZ29" s="21">
        <f t="shared" si="38"/>
        <v>89.52380952</v>
      </c>
      <c r="CA29" s="22">
        <v>3.0</v>
      </c>
      <c r="CB29" s="22">
        <v>3.0</v>
      </c>
      <c r="CC29" s="137">
        <f t="shared" si="39"/>
        <v>382</v>
      </c>
      <c r="CD29" s="21">
        <f t="shared" si="40"/>
        <v>89.6713615</v>
      </c>
      <c r="CE29" s="140">
        <f t="shared" si="41"/>
        <v>146</v>
      </c>
      <c r="CF29" s="139">
        <f t="shared" si="42"/>
        <v>236</v>
      </c>
      <c r="CG29" s="4"/>
    </row>
    <row r="30">
      <c r="A30" s="50">
        <v>25.0</v>
      </c>
      <c r="B30" s="51" t="s">
        <v>64</v>
      </c>
      <c r="C30" s="52">
        <v>6.0</v>
      </c>
      <c r="D30" s="13">
        <v>100.0</v>
      </c>
      <c r="E30" s="52">
        <v>18.0</v>
      </c>
      <c r="F30" s="13">
        <v>100.0</v>
      </c>
      <c r="G30" s="52">
        <v>24.0</v>
      </c>
      <c r="H30" s="13">
        <v>100.0</v>
      </c>
      <c r="I30" s="13">
        <f t="shared" si="1"/>
        <v>24</v>
      </c>
      <c r="J30" s="13">
        <f t="shared" si="2"/>
        <v>100</v>
      </c>
      <c r="K30" s="53">
        <v>9.0</v>
      </c>
      <c r="L30" s="54">
        <v>100.0</v>
      </c>
      <c r="M30" s="53">
        <v>17.0</v>
      </c>
      <c r="N30" s="54">
        <v>77.0</v>
      </c>
      <c r="O30" s="13">
        <v>26.0</v>
      </c>
      <c r="P30" s="54">
        <v>84.0</v>
      </c>
      <c r="Q30" s="13">
        <f t="shared" si="3"/>
        <v>50</v>
      </c>
      <c r="R30" s="13">
        <f t="shared" si="4"/>
        <v>90.90909091</v>
      </c>
      <c r="S30" s="55">
        <v>1.0</v>
      </c>
      <c r="T30" s="13">
        <f t="shared" si="5"/>
        <v>25</v>
      </c>
      <c r="U30" s="55">
        <v>2.0</v>
      </c>
      <c r="V30" s="124">
        <f t="shared" si="6"/>
        <v>40</v>
      </c>
      <c r="W30" s="95">
        <f t="shared" si="7"/>
        <v>3</v>
      </c>
      <c r="X30" s="95">
        <f t="shared" si="8"/>
        <v>33.33333333</v>
      </c>
      <c r="Y30" s="54">
        <f t="shared" si="9"/>
        <v>53</v>
      </c>
      <c r="Z30" s="54">
        <f t="shared" si="10"/>
        <v>82.8125</v>
      </c>
      <c r="AA30" s="53">
        <v>8.0</v>
      </c>
      <c r="AB30" s="134">
        <f t="shared" si="11"/>
        <v>100</v>
      </c>
      <c r="AC30" s="53">
        <v>24.0</v>
      </c>
      <c r="AD30" s="134">
        <f t="shared" si="12"/>
        <v>100</v>
      </c>
      <c r="AE30" s="134">
        <f t="shared" si="13"/>
        <v>32</v>
      </c>
      <c r="AF30" s="134">
        <f t="shared" si="14"/>
        <v>100</v>
      </c>
      <c r="AG30" s="54">
        <f t="shared" si="15"/>
        <v>85</v>
      </c>
      <c r="AH30" s="54">
        <f t="shared" si="16"/>
        <v>88.54166667</v>
      </c>
      <c r="AI30" s="111">
        <v>12.0</v>
      </c>
      <c r="AJ30" s="111">
        <v>22.0</v>
      </c>
      <c r="AK30" s="111">
        <f t="shared" si="17"/>
        <v>119</v>
      </c>
      <c r="AL30" s="111">
        <f t="shared" si="18"/>
        <v>87.5</v>
      </c>
      <c r="AM30" s="111">
        <v>15.0</v>
      </c>
      <c r="AN30" s="111">
        <v>21.0</v>
      </c>
      <c r="AO30" s="111">
        <f t="shared" si="19"/>
        <v>155</v>
      </c>
      <c r="AP30" s="111">
        <f t="shared" si="20"/>
        <v>88.06818182</v>
      </c>
      <c r="AQ30" s="55">
        <v>14.0</v>
      </c>
      <c r="AR30" s="55">
        <v>23.0</v>
      </c>
      <c r="AS30" s="56">
        <f t="shared" si="21"/>
        <v>192</v>
      </c>
      <c r="AT30" s="56">
        <f t="shared" si="22"/>
        <v>89.71962617</v>
      </c>
      <c r="AU30" s="55">
        <v>13.0</v>
      </c>
      <c r="AV30" s="55">
        <v>22.0</v>
      </c>
      <c r="AW30" s="43">
        <f t="shared" si="23"/>
        <v>227</v>
      </c>
      <c r="AX30" s="43">
        <f t="shared" si="24"/>
        <v>91.16465863</v>
      </c>
      <c r="AY30" s="117">
        <v>10.0</v>
      </c>
      <c r="AZ30" s="136">
        <v>8.0</v>
      </c>
      <c r="BA30" s="128">
        <f t="shared" si="25"/>
        <v>245</v>
      </c>
      <c r="BB30" s="15">
        <f t="shared" si="26"/>
        <v>91.76029963</v>
      </c>
      <c r="BC30" s="117">
        <v>11.0</v>
      </c>
      <c r="BD30" s="117">
        <v>13.0</v>
      </c>
      <c r="BE30" s="128">
        <f t="shared" si="27"/>
        <v>269</v>
      </c>
      <c r="BF30" s="15">
        <f t="shared" si="28"/>
        <v>92.43986254</v>
      </c>
      <c r="BG30" s="22">
        <v>10.0</v>
      </c>
      <c r="BH30" s="22">
        <v>9.0</v>
      </c>
      <c r="BI30" s="137">
        <f t="shared" si="29"/>
        <v>288</v>
      </c>
      <c r="BJ30" s="21">
        <f t="shared" si="30"/>
        <v>92.01277955</v>
      </c>
      <c r="BK30" s="22">
        <v>9.0</v>
      </c>
      <c r="BL30" s="22">
        <v>20.0</v>
      </c>
      <c r="BM30" s="137">
        <f t="shared" si="31"/>
        <v>317</v>
      </c>
      <c r="BN30" s="21">
        <f t="shared" si="32"/>
        <v>92.69005848</v>
      </c>
      <c r="BO30" s="22">
        <v>9.0</v>
      </c>
      <c r="BP30" s="22">
        <v>18.0</v>
      </c>
      <c r="BQ30" s="137">
        <f t="shared" si="33"/>
        <v>344</v>
      </c>
      <c r="BR30" s="21">
        <f t="shared" si="34"/>
        <v>91.73333333</v>
      </c>
      <c r="BS30" s="22">
        <v>10.0</v>
      </c>
      <c r="BT30" s="22">
        <v>11.0</v>
      </c>
      <c r="BU30" s="137">
        <f t="shared" si="35"/>
        <v>365</v>
      </c>
      <c r="BV30" s="21">
        <f t="shared" si="36"/>
        <v>91.02244389</v>
      </c>
      <c r="BW30" s="22">
        <v>8.0</v>
      </c>
      <c r="BX30" s="22">
        <v>6.0</v>
      </c>
      <c r="BY30" s="137">
        <f t="shared" si="37"/>
        <v>379</v>
      </c>
      <c r="BZ30" s="21">
        <f t="shared" si="38"/>
        <v>90.23809524</v>
      </c>
      <c r="CA30" s="22">
        <v>3.0</v>
      </c>
      <c r="CB30" s="22">
        <v>3.0</v>
      </c>
      <c r="CC30" s="137">
        <f t="shared" si="39"/>
        <v>385</v>
      </c>
      <c r="CD30" s="21">
        <f t="shared" si="40"/>
        <v>90.37558685</v>
      </c>
      <c r="CE30" s="140">
        <f t="shared" si="41"/>
        <v>148</v>
      </c>
      <c r="CF30" s="139">
        <f t="shared" si="42"/>
        <v>237</v>
      </c>
      <c r="CG30" s="4"/>
    </row>
    <row r="31">
      <c r="A31" s="50">
        <v>26.0</v>
      </c>
      <c r="B31" s="51" t="s">
        <v>66</v>
      </c>
      <c r="C31" s="52">
        <v>6.0</v>
      </c>
      <c r="D31" s="13">
        <v>100.0</v>
      </c>
      <c r="E31" s="52">
        <v>18.0</v>
      </c>
      <c r="F31" s="13">
        <v>100.0</v>
      </c>
      <c r="G31" s="52">
        <v>24.0</v>
      </c>
      <c r="H31" s="13">
        <v>100.0</v>
      </c>
      <c r="I31" s="13">
        <f t="shared" si="1"/>
        <v>24</v>
      </c>
      <c r="J31" s="13">
        <f t="shared" si="2"/>
        <v>100</v>
      </c>
      <c r="K31" s="53">
        <v>9.0</v>
      </c>
      <c r="L31" s="54">
        <v>100.0</v>
      </c>
      <c r="M31" s="53">
        <v>22.0</v>
      </c>
      <c r="N31" s="54">
        <v>100.0</v>
      </c>
      <c r="O31" s="13">
        <v>31.0</v>
      </c>
      <c r="P31" s="54">
        <v>100.0</v>
      </c>
      <c r="Q31" s="13">
        <f t="shared" si="3"/>
        <v>55</v>
      </c>
      <c r="R31" s="13">
        <f t="shared" si="4"/>
        <v>100</v>
      </c>
      <c r="S31" s="55">
        <v>1.0</v>
      </c>
      <c r="T31" s="13">
        <f t="shared" si="5"/>
        <v>25</v>
      </c>
      <c r="U31" s="55">
        <v>2.0</v>
      </c>
      <c r="V31" s="124">
        <f t="shared" si="6"/>
        <v>40</v>
      </c>
      <c r="W31" s="95">
        <f t="shared" si="7"/>
        <v>3</v>
      </c>
      <c r="X31" s="95">
        <f t="shared" si="8"/>
        <v>33.33333333</v>
      </c>
      <c r="Y31" s="54">
        <f t="shared" si="9"/>
        <v>58</v>
      </c>
      <c r="Z31" s="54">
        <f t="shared" si="10"/>
        <v>90.625</v>
      </c>
      <c r="AA31" s="53">
        <v>8.0</v>
      </c>
      <c r="AB31" s="134">
        <f t="shared" si="11"/>
        <v>100</v>
      </c>
      <c r="AC31" s="53">
        <v>24.0</v>
      </c>
      <c r="AD31" s="134">
        <f t="shared" si="12"/>
        <v>100</v>
      </c>
      <c r="AE31" s="134">
        <f t="shared" si="13"/>
        <v>32</v>
      </c>
      <c r="AF31" s="134">
        <f t="shared" si="14"/>
        <v>100</v>
      </c>
      <c r="AG31" s="54">
        <f t="shared" si="15"/>
        <v>90</v>
      </c>
      <c r="AH31" s="54">
        <f t="shared" si="16"/>
        <v>93.75</v>
      </c>
      <c r="AI31" s="111">
        <v>12.0</v>
      </c>
      <c r="AJ31" s="111">
        <v>25.0</v>
      </c>
      <c r="AK31" s="111">
        <f t="shared" si="17"/>
        <v>127</v>
      </c>
      <c r="AL31" s="111">
        <f t="shared" si="18"/>
        <v>93.38235294</v>
      </c>
      <c r="AM31" s="111">
        <v>11.0</v>
      </c>
      <c r="AN31" s="111">
        <v>22.0</v>
      </c>
      <c r="AO31" s="111">
        <f t="shared" si="19"/>
        <v>160</v>
      </c>
      <c r="AP31" s="111">
        <f t="shared" si="20"/>
        <v>90.90909091</v>
      </c>
      <c r="AQ31" s="55">
        <v>7.0</v>
      </c>
      <c r="AR31" s="55">
        <v>10.0</v>
      </c>
      <c r="AS31" s="56">
        <f t="shared" si="21"/>
        <v>177</v>
      </c>
      <c r="AT31" s="56">
        <f t="shared" si="22"/>
        <v>82.71028037</v>
      </c>
      <c r="AU31" s="55">
        <v>13.0</v>
      </c>
      <c r="AV31" s="55">
        <v>21.0</v>
      </c>
      <c r="AW31" s="43">
        <f t="shared" si="23"/>
        <v>211</v>
      </c>
      <c r="AX31" s="43">
        <f t="shared" si="24"/>
        <v>84.73895582</v>
      </c>
      <c r="AY31" s="117">
        <v>8.0</v>
      </c>
      <c r="AZ31" s="136">
        <v>8.0</v>
      </c>
      <c r="BA31" s="128">
        <f t="shared" si="25"/>
        <v>227</v>
      </c>
      <c r="BB31" s="15">
        <f t="shared" si="26"/>
        <v>85.01872659</v>
      </c>
      <c r="BC31" s="117">
        <v>11.0</v>
      </c>
      <c r="BD31" s="117">
        <v>13.0</v>
      </c>
      <c r="BE31" s="128">
        <f t="shared" si="27"/>
        <v>251</v>
      </c>
      <c r="BF31" s="15">
        <f t="shared" si="28"/>
        <v>86.25429553</v>
      </c>
      <c r="BG31" s="22">
        <v>11.0</v>
      </c>
      <c r="BH31" s="22">
        <v>11.0</v>
      </c>
      <c r="BI31" s="137">
        <f t="shared" si="29"/>
        <v>273</v>
      </c>
      <c r="BJ31" s="21">
        <f t="shared" si="30"/>
        <v>87.22044728</v>
      </c>
      <c r="BK31" s="22">
        <v>9.0</v>
      </c>
      <c r="BL31" s="22">
        <v>20.0</v>
      </c>
      <c r="BM31" s="137">
        <f t="shared" si="31"/>
        <v>302</v>
      </c>
      <c r="BN31" s="21">
        <f t="shared" si="32"/>
        <v>88.30409357</v>
      </c>
      <c r="BO31" s="22">
        <v>7.0</v>
      </c>
      <c r="BP31" s="22">
        <v>22.0</v>
      </c>
      <c r="BQ31" s="137">
        <f t="shared" si="33"/>
        <v>331</v>
      </c>
      <c r="BR31" s="21">
        <f t="shared" si="34"/>
        <v>88.26666667</v>
      </c>
      <c r="BS31" s="22">
        <v>10.0</v>
      </c>
      <c r="BT31" s="22">
        <v>13.0</v>
      </c>
      <c r="BU31" s="137">
        <f t="shared" si="35"/>
        <v>354</v>
      </c>
      <c r="BV31" s="21">
        <f t="shared" si="36"/>
        <v>88.27930175</v>
      </c>
      <c r="BW31" s="22">
        <v>8.0</v>
      </c>
      <c r="BX31" s="22">
        <v>6.0</v>
      </c>
      <c r="BY31" s="137">
        <f t="shared" si="37"/>
        <v>368</v>
      </c>
      <c r="BZ31" s="21">
        <f t="shared" si="38"/>
        <v>87.61904762</v>
      </c>
      <c r="CA31" s="22">
        <v>3.0</v>
      </c>
      <c r="CB31" s="22">
        <v>3.0</v>
      </c>
      <c r="CC31" s="137">
        <f t="shared" si="39"/>
        <v>374</v>
      </c>
      <c r="CD31" s="21">
        <f t="shared" si="40"/>
        <v>87.79342723</v>
      </c>
      <c r="CE31" s="140">
        <f t="shared" si="41"/>
        <v>134</v>
      </c>
      <c r="CF31" s="139">
        <f t="shared" si="42"/>
        <v>240</v>
      </c>
      <c r="CG31" s="4"/>
    </row>
    <row r="32">
      <c r="A32" s="50">
        <v>27.0</v>
      </c>
      <c r="B32" s="51" t="s">
        <v>67</v>
      </c>
      <c r="C32" s="52">
        <v>6.0</v>
      </c>
      <c r="D32" s="13">
        <v>100.0</v>
      </c>
      <c r="E32" s="52">
        <v>18.0</v>
      </c>
      <c r="F32" s="13">
        <v>100.0</v>
      </c>
      <c r="G32" s="52">
        <v>24.0</v>
      </c>
      <c r="H32" s="13">
        <v>100.0</v>
      </c>
      <c r="I32" s="13">
        <f t="shared" si="1"/>
        <v>24</v>
      </c>
      <c r="J32" s="13">
        <f t="shared" si="2"/>
        <v>100</v>
      </c>
      <c r="K32" s="53">
        <v>5.0</v>
      </c>
      <c r="L32" s="54">
        <v>56.0</v>
      </c>
      <c r="M32" s="53">
        <v>11.0</v>
      </c>
      <c r="N32" s="54">
        <v>50.0</v>
      </c>
      <c r="O32" s="13">
        <v>16.0</v>
      </c>
      <c r="P32" s="77">
        <v>52.0</v>
      </c>
      <c r="Q32" s="13">
        <f t="shared" si="3"/>
        <v>40</v>
      </c>
      <c r="R32" s="13">
        <f t="shared" si="4"/>
        <v>72.72727273</v>
      </c>
      <c r="S32" s="55">
        <v>1.0</v>
      </c>
      <c r="T32" s="13">
        <f t="shared" si="5"/>
        <v>25</v>
      </c>
      <c r="U32" s="55">
        <v>3.0</v>
      </c>
      <c r="V32" s="124">
        <f t="shared" si="6"/>
        <v>60</v>
      </c>
      <c r="W32" s="95">
        <f t="shared" si="7"/>
        <v>4</v>
      </c>
      <c r="X32" s="95">
        <f t="shared" si="8"/>
        <v>44.44444444</v>
      </c>
      <c r="Y32" s="54">
        <f t="shared" si="9"/>
        <v>44</v>
      </c>
      <c r="Z32" s="54">
        <f t="shared" si="10"/>
        <v>68.75</v>
      </c>
      <c r="AA32" s="53">
        <v>8.0</v>
      </c>
      <c r="AB32" s="134">
        <f t="shared" si="11"/>
        <v>100</v>
      </c>
      <c r="AC32" s="53">
        <v>22.0</v>
      </c>
      <c r="AD32" s="134">
        <f t="shared" si="12"/>
        <v>91.66666667</v>
      </c>
      <c r="AE32" s="134">
        <f t="shared" si="13"/>
        <v>30</v>
      </c>
      <c r="AF32" s="134">
        <f t="shared" si="14"/>
        <v>93.75</v>
      </c>
      <c r="AG32" s="54">
        <f t="shared" si="15"/>
        <v>74</v>
      </c>
      <c r="AH32" s="54">
        <f t="shared" si="16"/>
        <v>77.08333333</v>
      </c>
      <c r="AI32" s="111">
        <v>12.0</v>
      </c>
      <c r="AJ32" s="111">
        <v>28.0</v>
      </c>
      <c r="AK32" s="111">
        <f t="shared" si="17"/>
        <v>114</v>
      </c>
      <c r="AL32" s="111">
        <f t="shared" si="18"/>
        <v>83.82352941</v>
      </c>
      <c r="AM32" s="111">
        <v>15.0</v>
      </c>
      <c r="AN32" s="111">
        <v>22.0</v>
      </c>
      <c r="AO32" s="111">
        <f t="shared" si="19"/>
        <v>151</v>
      </c>
      <c r="AP32" s="111">
        <f t="shared" si="20"/>
        <v>85.79545455</v>
      </c>
      <c r="AQ32" s="55">
        <v>15.0</v>
      </c>
      <c r="AR32" s="55">
        <v>23.0</v>
      </c>
      <c r="AS32" s="56">
        <f t="shared" si="21"/>
        <v>189</v>
      </c>
      <c r="AT32" s="56">
        <f t="shared" si="22"/>
        <v>88.31775701</v>
      </c>
      <c r="AU32" s="55">
        <v>11.0</v>
      </c>
      <c r="AV32" s="55">
        <v>16.0</v>
      </c>
      <c r="AW32" s="43">
        <f t="shared" si="23"/>
        <v>216</v>
      </c>
      <c r="AX32" s="43">
        <f t="shared" si="24"/>
        <v>86.74698795</v>
      </c>
      <c r="AY32" s="117">
        <v>10.0</v>
      </c>
      <c r="AZ32" s="136">
        <v>8.0</v>
      </c>
      <c r="BA32" s="128">
        <f t="shared" si="25"/>
        <v>234</v>
      </c>
      <c r="BB32" s="15">
        <f t="shared" si="26"/>
        <v>87.64044944</v>
      </c>
      <c r="BC32" s="117">
        <v>11.0</v>
      </c>
      <c r="BD32" s="117">
        <v>13.0</v>
      </c>
      <c r="BE32" s="128">
        <f t="shared" si="27"/>
        <v>258</v>
      </c>
      <c r="BF32" s="15">
        <f t="shared" si="28"/>
        <v>88.65979381</v>
      </c>
      <c r="BG32" s="22">
        <v>10.0</v>
      </c>
      <c r="BH32" s="22">
        <v>11.0</v>
      </c>
      <c r="BI32" s="137">
        <f t="shared" si="29"/>
        <v>279</v>
      </c>
      <c r="BJ32" s="21">
        <f t="shared" si="30"/>
        <v>89.13738019</v>
      </c>
      <c r="BK32" s="22">
        <v>8.0</v>
      </c>
      <c r="BL32" s="22">
        <v>17.0</v>
      </c>
      <c r="BM32" s="137">
        <f t="shared" si="31"/>
        <v>304</v>
      </c>
      <c r="BN32" s="21">
        <f t="shared" si="32"/>
        <v>88.88888889</v>
      </c>
      <c r="BO32" s="22">
        <v>8.0</v>
      </c>
      <c r="BP32" s="22">
        <v>18.0</v>
      </c>
      <c r="BQ32" s="137">
        <f t="shared" si="33"/>
        <v>330</v>
      </c>
      <c r="BR32" s="21">
        <f t="shared" si="34"/>
        <v>88</v>
      </c>
      <c r="BS32" s="22">
        <v>12.0</v>
      </c>
      <c r="BT32" s="22">
        <v>11.0</v>
      </c>
      <c r="BU32" s="137">
        <f t="shared" si="35"/>
        <v>353</v>
      </c>
      <c r="BV32" s="21">
        <f t="shared" si="36"/>
        <v>88.02992519</v>
      </c>
      <c r="BW32" s="22">
        <v>10.0</v>
      </c>
      <c r="BX32" s="22">
        <v>6.0</v>
      </c>
      <c r="BY32" s="137">
        <f t="shared" si="37"/>
        <v>369</v>
      </c>
      <c r="BZ32" s="21">
        <f t="shared" si="38"/>
        <v>87.85714286</v>
      </c>
      <c r="CA32" s="22">
        <v>3.0</v>
      </c>
      <c r="CB32" s="22">
        <v>3.0</v>
      </c>
      <c r="CC32" s="137">
        <f t="shared" si="39"/>
        <v>375</v>
      </c>
      <c r="CD32" s="21">
        <f t="shared" si="40"/>
        <v>88.02816901</v>
      </c>
      <c r="CE32" s="140">
        <f t="shared" si="41"/>
        <v>145</v>
      </c>
      <c r="CF32" s="139">
        <f t="shared" si="42"/>
        <v>230</v>
      </c>
      <c r="CG32" s="4"/>
    </row>
    <row r="33">
      <c r="A33" s="50">
        <v>28.0</v>
      </c>
      <c r="B33" s="51" t="s">
        <v>68</v>
      </c>
      <c r="C33" s="52">
        <v>6.0</v>
      </c>
      <c r="D33" s="13">
        <v>100.0</v>
      </c>
      <c r="E33" s="52">
        <v>14.0</v>
      </c>
      <c r="F33" s="13">
        <v>78.0</v>
      </c>
      <c r="G33" s="52">
        <v>20.0</v>
      </c>
      <c r="H33" s="13">
        <v>83.0</v>
      </c>
      <c r="I33" s="13">
        <f t="shared" si="1"/>
        <v>20</v>
      </c>
      <c r="J33" s="13">
        <f t="shared" si="2"/>
        <v>83.33333333</v>
      </c>
      <c r="K33" s="53">
        <v>8.0</v>
      </c>
      <c r="L33" s="54">
        <v>89.0</v>
      </c>
      <c r="M33" s="53">
        <v>14.0</v>
      </c>
      <c r="N33" s="54">
        <v>64.0</v>
      </c>
      <c r="O33" s="13">
        <v>22.0</v>
      </c>
      <c r="P33" s="77">
        <v>71.0</v>
      </c>
      <c r="Q33" s="13">
        <f t="shared" si="3"/>
        <v>42</v>
      </c>
      <c r="R33" s="13">
        <f t="shared" si="4"/>
        <v>76.36363636</v>
      </c>
      <c r="S33" s="55">
        <v>2.0</v>
      </c>
      <c r="T33" s="13">
        <f t="shared" si="5"/>
        <v>50</v>
      </c>
      <c r="U33" s="55">
        <v>3.0</v>
      </c>
      <c r="V33" s="124">
        <f t="shared" si="6"/>
        <v>60</v>
      </c>
      <c r="W33" s="95">
        <f t="shared" si="7"/>
        <v>5</v>
      </c>
      <c r="X33" s="95">
        <f t="shared" si="8"/>
        <v>55.55555556</v>
      </c>
      <c r="Y33" s="54">
        <f t="shared" si="9"/>
        <v>47</v>
      </c>
      <c r="Z33" s="54">
        <f t="shared" si="10"/>
        <v>73.4375</v>
      </c>
      <c r="AA33" s="53">
        <v>8.0</v>
      </c>
      <c r="AB33" s="134">
        <f t="shared" si="11"/>
        <v>100</v>
      </c>
      <c r="AC33" s="53">
        <v>24.0</v>
      </c>
      <c r="AD33" s="134">
        <f t="shared" si="12"/>
        <v>100</v>
      </c>
      <c r="AE33" s="134">
        <f t="shared" si="13"/>
        <v>32</v>
      </c>
      <c r="AF33" s="134">
        <f t="shared" si="14"/>
        <v>100</v>
      </c>
      <c r="AG33" s="54">
        <f t="shared" si="15"/>
        <v>79</v>
      </c>
      <c r="AH33" s="54">
        <f t="shared" si="16"/>
        <v>82.29166667</v>
      </c>
      <c r="AI33" s="111">
        <v>12.0</v>
      </c>
      <c r="AJ33" s="111">
        <v>28.0</v>
      </c>
      <c r="AK33" s="111">
        <f t="shared" si="17"/>
        <v>119</v>
      </c>
      <c r="AL33" s="111">
        <f t="shared" si="18"/>
        <v>87.5</v>
      </c>
      <c r="AM33" s="111">
        <v>14.0</v>
      </c>
      <c r="AN33" s="111">
        <v>24.0</v>
      </c>
      <c r="AO33" s="111">
        <f t="shared" si="19"/>
        <v>157</v>
      </c>
      <c r="AP33" s="111">
        <f t="shared" si="20"/>
        <v>89.20454545</v>
      </c>
      <c r="AQ33" s="55">
        <v>15.0</v>
      </c>
      <c r="AR33" s="55">
        <v>23.0</v>
      </c>
      <c r="AS33" s="56">
        <f t="shared" si="21"/>
        <v>195</v>
      </c>
      <c r="AT33" s="56">
        <f t="shared" si="22"/>
        <v>91.12149533</v>
      </c>
      <c r="AU33" s="55">
        <v>13.0</v>
      </c>
      <c r="AV33" s="55">
        <v>22.0</v>
      </c>
      <c r="AW33" s="43">
        <f t="shared" si="23"/>
        <v>230</v>
      </c>
      <c r="AX33" s="43">
        <f t="shared" si="24"/>
        <v>92.36947791</v>
      </c>
      <c r="AY33" s="117">
        <v>10.0</v>
      </c>
      <c r="AZ33" s="136">
        <v>8.0</v>
      </c>
      <c r="BA33" s="128">
        <f t="shared" si="25"/>
        <v>248</v>
      </c>
      <c r="BB33" s="15">
        <f t="shared" si="26"/>
        <v>92.88389513</v>
      </c>
      <c r="BC33" s="117">
        <v>8.0</v>
      </c>
      <c r="BD33" s="117">
        <v>9.0</v>
      </c>
      <c r="BE33" s="128">
        <f t="shared" si="27"/>
        <v>265</v>
      </c>
      <c r="BF33" s="15">
        <f t="shared" si="28"/>
        <v>91.0652921</v>
      </c>
      <c r="BG33" s="22">
        <v>11.0</v>
      </c>
      <c r="BH33" s="22">
        <v>10.0</v>
      </c>
      <c r="BI33" s="137">
        <f t="shared" si="29"/>
        <v>286</v>
      </c>
      <c r="BJ33" s="21">
        <f t="shared" si="30"/>
        <v>91.37380192</v>
      </c>
      <c r="BK33" s="22">
        <v>6.0</v>
      </c>
      <c r="BL33" s="22">
        <v>14.0</v>
      </c>
      <c r="BM33" s="137">
        <f t="shared" si="31"/>
        <v>306</v>
      </c>
      <c r="BN33" s="21">
        <f t="shared" si="32"/>
        <v>89.47368421</v>
      </c>
      <c r="BO33" s="22">
        <v>8.0</v>
      </c>
      <c r="BP33" s="22">
        <v>19.0</v>
      </c>
      <c r="BQ33" s="137">
        <f t="shared" si="33"/>
        <v>333</v>
      </c>
      <c r="BR33" s="21">
        <f t="shared" si="34"/>
        <v>88.8</v>
      </c>
      <c r="BS33" s="22">
        <v>10.0</v>
      </c>
      <c r="BT33" s="22">
        <v>11.0</v>
      </c>
      <c r="BU33" s="137">
        <f t="shared" si="35"/>
        <v>354</v>
      </c>
      <c r="BV33" s="21">
        <f t="shared" si="36"/>
        <v>88.27930175</v>
      </c>
      <c r="BW33" s="22">
        <v>10.0</v>
      </c>
      <c r="BX33" s="22">
        <v>7.0</v>
      </c>
      <c r="BY33" s="137">
        <f t="shared" si="37"/>
        <v>371</v>
      </c>
      <c r="BZ33" s="21">
        <f t="shared" si="38"/>
        <v>88.33333333</v>
      </c>
      <c r="CA33" s="22">
        <v>3.0</v>
      </c>
      <c r="CB33" s="22">
        <v>3.0</v>
      </c>
      <c r="CC33" s="137">
        <f t="shared" si="39"/>
        <v>377</v>
      </c>
      <c r="CD33" s="21">
        <f t="shared" si="40"/>
        <v>88.49765258</v>
      </c>
      <c r="CE33" s="140">
        <f t="shared" si="41"/>
        <v>144</v>
      </c>
      <c r="CF33" s="139">
        <f t="shared" si="42"/>
        <v>233</v>
      </c>
      <c r="CG33" s="4"/>
    </row>
    <row r="34">
      <c r="A34" s="50">
        <v>29.0</v>
      </c>
      <c r="B34" s="51" t="s">
        <v>70</v>
      </c>
      <c r="C34" s="52">
        <v>6.0</v>
      </c>
      <c r="D34" s="13">
        <v>100.0</v>
      </c>
      <c r="E34" s="52">
        <v>15.0</v>
      </c>
      <c r="F34" s="13">
        <v>83.0</v>
      </c>
      <c r="G34" s="52">
        <v>21.0</v>
      </c>
      <c r="H34" s="13">
        <v>88.0</v>
      </c>
      <c r="I34" s="13">
        <f t="shared" si="1"/>
        <v>21</v>
      </c>
      <c r="J34" s="13">
        <f t="shared" si="2"/>
        <v>87.5</v>
      </c>
      <c r="K34" s="53">
        <v>7.0</v>
      </c>
      <c r="L34" s="54">
        <v>78.0</v>
      </c>
      <c r="M34" s="53">
        <v>15.0</v>
      </c>
      <c r="N34" s="54">
        <v>68.0</v>
      </c>
      <c r="O34" s="13">
        <v>22.0</v>
      </c>
      <c r="P34" s="77">
        <v>71.0</v>
      </c>
      <c r="Q34" s="13">
        <f t="shared" si="3"/>
        <v>43</v>
      </c>
      <c r="R34" s="13">
        <f t="shared" si="4"/>
        <v>78.18181818</v>
      </c>
      <c r="S34" s="55">
        <v>4.0</v>
      </c>
      <c r="T34" s="13">
        <f t="shared" si="5"/>
        <v>100</v>
      </c>
      <c r="U34" s="55">
        <v>2.0</v>
      </c>
      <c r="V34" s="124">
        <f t="shared" si="6"/>
        <v>40</v>
      </c>
      <c r="W34" s="95">
        <f t="shared" si="7"/>
        <v>6</v>
      </c>
      <c r="X34" s="95">
        <f t="shared" si="8"/>
        <v>66.66666667</v>
      </c>
      <c r="Y34" s="54">
        <f t="shared" si="9"/>
        <v>49</v>
      </c>
      <c r="Z34" s="54">
        <f t="shared" si="10"/>
        <v>76.5625</v>
      </c>
      <c r="AA34" s="53">
        <v>6.0</v>
      </c>
      <c r="AB34" s="134">
        <f t="shared" si="11"/>
        <v>75</v>
      </c>
      <c r="AC34" s="53">
        <v>17.0</v>
      </c>
      <c r="AD34" s="134">
        <f t="shared" si="12"/>
        <v>70.83333333</v>
      </c>
      <c r="AE34" s="134">
        <f t="shared" si="13"/>
        <v>23</v>
      </c>
      <c r="AF34" s="134">
        <f t="shared" si="14"/>
        <v>71.875</v>
      </c>
      <c r="AG34" s="54">
        <f t="shared" si="15"/>
        <v>72</v>
      </c>
      <c r="AH34" s="54">
        <f t="shared" si="16"/>
        <v>75</v>
      </c>
      <c r="AI34" s="111">
        <v>12.0</v>
      </c>
      <c r="AJ34" s="111">
        <v>19.0</v>
      </c>
      <c r="AK34" s="111">
        <f t="shared" si="17"/>
        <v>103</v>
      </c>
      <c r="AL34" s="111">
        <f t="shared" si="18"/>
        <v>75.73529412</v>
      </c>
      <c r="AM34" s="111">
        <v>10.0</v>
      </c>
      <c r="AN34" s="111">
        <v>18.0</v>
      </c>
      <c r="AO34" s="111">
        <f t="shared" si="19"/>
        <v>131</v>
      </c>
      <c r="AP34" s="150">
        <f t="shared" si="20"/>
        <v>74.43181818</v>
      </c>
      <c r="AQ34" s="55">
        <v>13.0</v>
      </c>
      <c r="AR34" s="55">
        <v>21.0</v>
      </c>
      <c r="AS34" s="56">
        <f t="shared" si="21"/>
        <v>165</v>
      </c>
      <c r="AT34" s="56">
        <f t="shared" si="22"/>
        <v>77.10280374</v>
      </c>
      <c r="AU34" s="55">
        <v>11.0</v>
      </c>
      <c r="AV34" s="55">
        <v>18.0</v>
      </c>
      <c r="AW34" s="43">
        <f t="shared" si="23"/>
        <v>194</v>
      </c>
      <c r="AX34" s="43">
        <f t="shared" si="24"/>
        <v>77.91164659</v>
      </c>
      <c r="AY34" s="117">
        <v>7.0</v>
      </c>
      <c r="AZ34" s="136">
        <v>8.0</v>
      </c>
      <c r="BA34" s="128">
        <f t="shared" si="25"/>
        <v>209</v>
      </c>
      <c r="BB34" s="15">
        <f t="shared" si="26"/>
        <v>78.27715356</v>
      </c>
      <c r="BC34" s="117">
        <v>10.0</v>
      </c>
      <c r="BD34" s="117">
        <v>13.0</v>
      </c>
      <c r="BE34" s="128">
        <f t="shared" si="27"/>
        <v>232</v>
      </c>
      <c r="BF34" s="15">
        <f t="shared" si="28"/>
        <v>79.72508591</v>
      </c>
      <c r="BG34" s="22">
        <v>8.0</v>
      </c>
      <c r="BH34" s="22">
        <v>9.0</v>
      </c>
      <c r="BI34" s="137">
        <f t="shared" si="29"/>
        <v>249</v>
      </c>
      <c r="BJ34" s="21">
        <f t="shared" si="30"/>
        <v>79.55271565</v>
      </c>
      <c r="BK34" s="22">
        <v>9.0</v>
      </c>
      <c r="BL34" s="22">
        <v>20.0</v>
      </c>
      <c r="BM34" s="137">
        <f t="shared" si="31"/>
        <v>278</v>
      </c>
      <c r="BN34" s="21">
        <f t="shared" si="32"/>
        <v>81.28654971</v>
      </c>
      <c r="BO34" s="22">
        <v>8.0</v>
      </c>
      <c r="BP34" s="22">
        <v>16.0</v>
      </c>
      <c r="BQ34" s="137">
        <f t="shared" si="33"/>
        <v>302</v>
      </c>
      <c r="BR34" s="21">
        <f t="shared" si="34"/>
        <v>80.53333333</v>
      </c>
      <c r="BS34" s="22">
        <v>8.0</v>
      </c>
      <c r="BT34" s="22">
        <v>7.0</v>
      </c>
      <c r="BU34" s="137">
        <f t="shared" si="35"/>
        <v>317</v>
      </c>
      <c r="BV34" s="21">
        <f t="shared" si="36"/>
        <v>79.05236908</v>
      </c>
      <c r="BW34" s="22">
        <v>7.0</v>
      </c>
      <c r="BX34" s="22">
        <v>7.0</v>
      </c>
      <c r="BY34" s="137">
        <f t="shared" si="37"/>
        <v>331</v>
      </c>
      <c r="BZ34" s="21">
        <f t="shared" si="38"/>
        <v>78.80952381</v>
      </c>
      <c r="CA34" s="22">
        <v>3.0</v>
      </c>
      <c r="CB34" s="22">
        <v>3.0</v>
      </c>
      <c r="CC34" s="137">
        <f t="shared" si="39"/>
        <v>337</v>
      </c>
      <c r="CD34" s="21">
        <f t="shared" si="40"/>
        <v>79.10798122</v>
      </c>
      <c r="CE34" s="140">
        <f t="shared" si="41"/>
        <v>129</v>
      </c>
      <c r="CF34" s="139">
        <f t="shared" si="42"/>
        <v>208</v>
      </c>
      <c r="CG34" s="4"/>
    </row>
    <row r="35">
      <c r="A35" s="50">
        <v>30.0</v>
      </c>
      <c r="B35" s="51" t="s">
        <v>71</v>
      </c>
      <c r="C35" s="52">
        <v>5.0</v>
      </c>
      <c r="D35" s="13">
        <v>83.33</v>
      </c>
      <c r="E35" s="52">
        <v>18.0</v>
      </c>
      <c r="F35" s="13">
        <v>100.0</v>
      </c>
      <c r="G35" s="52">
        <v>23.0</v>
      </c>
      <c r="H35" s="13">
        <v>96.0</v>
      </c>
      <c r="I35" s="13">
        <f t="shared" si="1"/>
        <v>23</v>
      </c>
      <c r="J35" s="13">
        <f t="shared" si="2"/>
        <v>95.83333333</v>
      </c>
      <c r="K35" s="53">
        <v>9.0</v>
      </c>
      <c r="L35" s="54">
        <v>100.0</v>
      </c>
      <c r="M35" s="53">
        <v>22.0</v>
      </c>
      <c r="N35" s="54">
        <v>100.0</v>
      </c>
      <c r="O35" s="13">
        <v>31.0</v>
      </c>
      <c r="P35" s="54">
        <v>100.0</v>
      </c>
      <c r="Q35" s="13">
        <f t="shared" si="3"/>
        <v>54</v>
      </c>
      <c r="R35" s="13">
        <f t="shared" si="4"/>
        <v>98.18181818</v>
      </c>
      <c r="S35" s="55">
        <v>4.0</v>
      </c>
      <c r="T35" s="13">
        <f t="shared" si="5"/>
        <v>100</v>
      </c>
      <c r="U35" s="55">
        <v>5.0</v>
      </c>
      <c r="V35" s="13">
        <f t="shared" si="6"/>
        <v>100</v>
      </c>
      <c r="W35" s="95">
        <f t="shared" si="7"/>
        <v>9</v>
      </c>
      <c r="X35" s="95">
        <f t="shared" si="8"/>
        <v>100</v>
      </c>
      <c r="Y35" s="54">
        <f t="shared" si="9"/>
        <v>63</v>
      </c>
      <c r="Z35" s="54">
        <f t="shared" si="10"/>
        <v>98.4375</v>
      </c>
      <c r="AA35" s="53">
        <v>8.0</v>
      </c>
      <c r="AB35" s="134">
        <f t="shared" si="11"/>
        <v>100</v>
      </c>
      <c r="AC35" s="53">
        <v>24.0</v>
      </c>
      <c r="AD35" s="134">
        <f t="shared" si="12"/>
        <v>100</v>
      </c>
      <c r="AE35" s="134">
        <f t="shared" si="13"/>
        <v>32</v>
      </c>
      <c r="AF35" s="134">
        <f t="shared" si="14"/>
        <v>100</v>
      </c>
      <c r="AG35" s="54">
        <f t="shared" si="15"/>
        <v>95</v>
      </c>
      <c r="AH35" s="54">
        <f t="shared" si="16"/>
        <v>98.95833333</v>
      </c>
      <c r="AI35" s="111">
        <v>11.0</v>
      </c>
      <c r="AJ35" s="111">
        <v>26.0</v>
      </c>
      <c r="AK35" s="111">
        <f t="shared" si="17"/>
        <v>132</v>
      </c>
      <c r="AL35" s="111">
        <f t="shared" si="18"/>
        <v>97.05882353</v>
      </c>
      <c r="AM35" s="111">
        <v>14.0</v>
      </c>
      <c r="AN35" s="111">
        <v>21.0</v>
      </c>
      <c r="AO35" s="111">
        <f t="shared" si="19"/>
        <v>167</v>
      </c>
      <c r="AP35" s="111">
        <f t="shared" si="20"/>
        <v>94.88636364</v>
      </c>
      <c r="AQ35" s="55">
        <v>13.0</v>
      </c>
      <c r="AR35" s="55">
        <v>23.0</v>
      </c>
      <c r="AS35" s="56">
        <f t="shared" si="21"/>
        <v>203</v>
      </c>
      <c r="AT35" s="56">
        <f t="shared" si="22"/>
        <v>94.85981308</v>
      </c>
      <c r="AU35" s="55">
        <v>11.0</v>
      </c>
      <c r="AV35" s="55">
        <v>22.0</v>
      </c>
      <c r="AW35" s="43">
        <f t="shared" si="23"/>
        <v>236</v>
      </c>
      <c r="AX35" s="43">
        <f t="shared" si="24"/>
        <v>94.77911647</v>
      </c>
      <c r="AY35" s="117">
        <v>10.0</v>
      </c>
      <c r="AZ35" s="136">
        <v>8.0</v>
      </c>
      <c r="BA35" s="128">
        <f t="shared" si="25"/>
        <v>254</v>
      </c>
      <c r="BB35" s="15">
        <f t="shared" si="26"/>
        <v>95.13108614</v>
      </c>
      <c r="BC35" s="117">
        <v>9.0</v>
      </c>
      <c r="BD35" s="117">
        <v>11.0</v>
      </c>
      <c r="BE35" s="128">
        <f t="shared" si="27"/>
        <v>274</v>
      </c>
      <c r="BF35" s="15">
        <f t="shared" si="28"/>
        <v>94.1580756</v>
      </c>
      <c r="BG35" s="22">
        <v>10.0</v>
      </c>
      <c r="BH35" s="22">
        <v>9.0</v>
      </c>
      <c r="BI35" s="137">
        <f t="shared" si="29"/>
        <v>293</v>
      </c>
      <c r="BJ35" s="21">
        <f t="shared" si="30"/>
        <v>93.61022364</v>
      </c>
      <c r="BK35" s="22">
        <v>9.0</v>
      </c>
      <c r="BL35" s="22">
        <v>20.0</v>
      </c>
      <c r="BM35" s="137">
        <f t="shared" si="31"/>
        <v>322</v>
      </c>
      <c r="BN35" s="21">
        <f t="shared" si="32"/>
        <v>94.15204678</v>
      </c>
      <c r="BO35" s="22">
        <v>8.0</v>
      </c>
      <c r="BP35" s="22">
        <v>19.0</v>
      </c>
      <c r="BQ35" s="137">
        <f t="shared" si="33"/>
        <v>349</v>
      </c>
      <c r="BR35" s="21">
        <f t="shared" si="34"/>
        <v>93.06666667</v>
      </c>
      <c r="BS35" s="22">
        <v>12.0</v>
      </c>
      <c r="BT35" s="22">
        <v>11.0</v>
      </c>
      <c r="BU35" s="137">
        <f t="shared" si="35"/>
        <v>372</v>
      </c>
      <c r="BV35" s="21">
        <f t="shared" si="36"/>
        <v>92.7680798</v>
      </c>
      <c r="BW35" s="22">
        <v>5.0</v>
      </c>
      <c r="BX35" s="22">
        <v>8.0</v>
      </c>
      <c r="BY35" s="137">
        <f t="shared" si="37"/>
        <v>385</v>
      </c>
      <c r="BZ35" s="21">
        <f t="shared" si="38"/>
        <v>91.66666667</v>
      </c>
      <c r="CA35" s="22">
        <v>3.0</v>
      </c>
      <c r="CB35" s="22">
        <v>3.0</v>
      </c>
      <c r="CC35" s="137">
        <f t="shared" si="39"/>
        <v>391</v>
      </c>
      <c r="CD35" s="21">
        <f t="shared" si="40"/>
        <v>91.78403756</v>
      </c>
      <c r="CE35" s="140">
        <f t="shared" si="41"/>
        <v>141</v>
      </c>
      <c r="CF35" s="139">
        <f t="shared" si="42"/>
        <v>250</v>
      </c>
      <c r="CG35" s="4"/>
    </row>
    <row r="36">
      <c r="A36" s="50">
        <v>31.0</v>
      </c>
      <c r="B36" s="51" t="s">
        <v>72</v>
      </c>
      <c r="C36" s="52">
        <v>6.0</v>
      </c>
      <c r="D36" s="13">
        <v>100.0</v>
      </c>
      <c r="E36" s="52">
        <v>15.0</v>
      </c>
      <c r="F36" s="13">
        <v>83.0</v>
      </c>
      <c r="G36" s="52">
        <v>21.0</v>
      </c>
      <c r="H36" s="13">
        <v>88.0</v>
      </c>
      <c r="I36" s="13">
        <f t="shared" si="1"/>
        <v>21</v>
      </c>
      <c r="J36" s="13">
        <f t="shared" si="2"/>
        <v>87.5</v>
      </c>
      <c r="K36" s="53">
        <v>5.0</v>
      </c>
      <c r="L36" s="54">
        <v>56.0</v>
      </c>
      <c r="M36" s="53">
        <v>16.0</v>
      </c>
      <c r="N36" s="54">
        <v>73.0</v>
      </c>
      <c r="O36" s="13">
        <v>21.0</v>
      </c>
      <c r="P36" s="77">
        <v>68.0</v>
      </c>
      <c r="Q36" s="13">
        <f t="shared" si="3"/>
        <v>42</v>
      </c>
      <c r="R36" s="13">
        <f t="shared" si="4"/>
        <v>76.36363636</v>
      </c>
      <c r="S36" s="55">
        <v>4.0</v>
      </c>
      <c r="T36" s="13">
        <f t="shared" si="5"/>
        <v>100</v>
      </c>
      <c r="U36" s="55">
        <v>3.0</v>
      </c>
      <c r="V36" s="124">
        <f t="shared" si="6"/>
        <v>60</v>
      </c>
      <c r="W36" s="95">
        <f t="shared" si="7"/>
        <v>7</v>
      </c>
      <c r="X36" s="95">
        <f t="shared" si="8"/>
        <v>77.77777778</v>
      </c>
      <c r="Y36" s="54">
        <f t="shared" si="9"/>
        <v>49</v>
      </c>
      <c r="Z36" s="54">
        <f t="shared" si="10"/>
        <v>76.5625</v>
      </c>
      <c r="AA36" s="53">
        <v>7.0</v>
      </c>
      <c r="AB36" s="134">
        <f t="shared" si="11"/>
        <v>87.5</v>
      </c>
      <c r="AC36" s="53">
        <v>23.0</v>
      </c>
      <c r="AD36" s="134">
        <f t="shared" si="12"/>
        <v>95.83333333</v>
      </c>
      <c r="AE36" s="134">
        <f t="shared" si="13"/>
        <v>30</v>
      </c>
      <c r="AF36" s="134">
        <f t="shared" si="14"/>
        <v>93.75</v>
      </c>
      <c r="AG36" s="54">
        <f t="shared" si="15"/>
        <v>79</v>
      </c>
      <c r="AH36" s="54">
        <f t="shared" si="16"/>
        <v>82.29166667</v>
      </c>
      <c r="AI36" s="111">
        <v>12.0</v>
      </c>
      <c r="AJ36" s="111">
        <v>28.0</v>
      </c>
      <c r="AK36" s="111">
        <f t="shared" si="17"/>
        <v>119</v>
      </c>
      <c r="AL36" s="111">
        <f t="shared" si="18"/>
        <v>87.5</v>
      </c>
      <c r="AM36" s="111">
        <v>14.0</v>
      </c>
      <c r="AN36" s="111">
        <v>23.0</v>
      </c>
      <c r="AO36" s="111">
        <f t="shared" si="19"/>
        <v>156</v>
      </c>
      <c r="AP36" s="111">
        <f t="shared" si="20"/>
        <v>88.63636364</v>
      </c>
      <c r="AQ36" s="55">
        <v>11.0</v>
      </c>
      <c r="AR36" s="55">
        <v>23.0</v>
      </c>
      <c r="AS36" s="56">
        <f t="shared" si="21"/>
        <v>190</v>
      </c>
      <c r="AT36" s="56">
        <f t="shared" si="22"/>
        <v>88.78504673</v>
      </c>
      <c r="AU36" s="55">
        <v>12.0</v>
      </c>
      <c r="AV36" s="55">
        <v>22.0</v>
      </c>
      <c r="AW36" s="43">
        <f t="shared" si="23"/>
        <v>224</v>
      </c>
      <c r="AX36" s="43">
        <f t="shared" si="24"/>
        <v>89.95983936</v>
      </c>
      <c r="AY36" s="117">
        <v>10.0</v>
      </c>
      <c r="AZ36" s="136">
        <v>8.0</v>
      </c>
      <c r="BA36" s="128">
        <f t="shared" si="25"/>
        <v>242</v>
      </c>
      <c r="BB36" s="15">
        <f t="shared" si="26"/>
        <v>90.63670412</v>
      </c>
      <c r="BC36" s="117">
        <v>11.0</v>
      </c>
      <c r="BD36" s="117">
        <v>13.0</v>
      </c>
      <c r="BE36" s="128">
        <f t="shared" si="27"/>
        <v>266</v>
      </c>
      <c r="BF36" s="15">
        <f t="shared" si="28"/>
        <v>91.40893471</v>
      </c>
      <c r="BG36" s="22">
        <v>11.0</v>
      </c>
      <c r="BH36" s="22">
        <v>11.0</v>
      </c>
      <c r="BI36" s="137">
        <f t="shared" si="29"/>
        <v>288</v>
      </c>
      <c r="BJ36" s="21">
        <f t="shared" si="30"/>
        <v>92.01277955</v>
      </c>
      <c r="BK36" s="22">
        <v>7.0</v>
      </c>
      <c r="BL36" s="22">
        <v>20.0</v>
      </c>
      <c r="BM36" s="137">
        <f t="shared" si="31"/>
        <v>315</v>
      </c>
      <c r="BN36" s="21">
        <f t="shared" si="32"/>
        <v>92.10526316</v>
      </c>
      <c r="BO36" s="22">
        <v>9.0</v>
      </c>
      <c r="BP36" s="22">
        <v>19.0</v>
      </c>
      <c r="BQ36" s="137">
        <f t="shared" si="33"/>
        <v>343</v>
      </c>
      <c r="BR36" s="21">
        <f t="shared" si="34"/>
        <v>91.46666667</v>
      </c>
      <c r="BS36" s="22">
        <v>13.0</v>
      </c>
      <c r="BT36" s="22">
        <v>9.0</v>
      </c>
      <c r="BU36" s="137">
        <f t="shared" si="35"/>
        <v>365</v>
      </c>
      <c r="BV36" s="21">
        <f t="shared" si="36"/>
        <v>91.02244389</v>
      </c>
      <c r="BW36" s="22">
        <v>7.0</v>
      </c>
      <c r="BX36" s="22">
        <v>5.0</v>
      </c>
      <c r="BY36" s="137">
        <f t="shared" si="37"/>
        <v>377</v>
      </c>
      <c r="BZ36" s="21">
        <f t="shared" si="38"/>
        <v>89.76190476</v>
      </c>
      <c r="CA36" s="22">
        <v>3.0</v>
      </c>
      <c r="CB36" s="22">
        <v>3.0</v>
      </c>
      <c r="CC36" s="137">
        <f t="shared" si="39"/>
        <v>383</v>
      </c>
      <c r="CD36" s="21">
        <f t="shared" si="40"/>
        <v>89.90610329</v>
      </c>
      <c r="CE36" s="140">
        <f t="shared" si="41"/>
        <v>142</v>
      </c>
      <c r="CF36" s="139">
        <f t="shared" si="42"/>
        <v>241</v>
      </c>
      <c r="CG36" s="4"/>
    </row>
    <row r="37">
      <c r="A37" s="50">
        <v>32.0</v>
      </c>
      <c r="B37" s="51" t="s">
        <v>73</v>
      </c>
      <c r="C37" s="52">
        <v>6.0</v>
      </c>
      <c r="D37" s="13">
        <v>100.0</v>
      </c>
      <c r="E37" s="52">
        <v>18.0</v>
      </c>
      <c r="F37" s="13">
        <v>100.0</v>
      </c>
      <c r="G37" s="52">
        <v>24.0</v>
      </c>
      <c r="H37" s="13">
        <v>100.0</v>
      </c>
      <c r="I37" s="13">
        <f t="shared" si="1"/>
        <v>24</v>
      </c>
      <c r="J37" s="13">
        <f t="shared" si="2"/>
        <v>100</v>
      </c>
      <c r="K37" s="53">
        <v>9.0</v>
      </c>
      <c r="L37" s="54">
        <v>100.0</v>
      </c>
      <c r="M37" s="53">
        <v>17.0</v>
      </c>
      <c r="N37" s="54">
        <v>77.0</v>
      </c>
      <c r="O37" s="13">
        <v>26.0</v>
      </c>
      <c r="P37" s="54">
        <v>84.0</v>
      </c>
      <c r="Q37" s="13">
        <f t="shared" si="3"/>
        <v>50</v>
      </c>
      <c r="R37" s="13">
        <f t="shared" si="4"/>
        <v>90.90909091</v>
      </c>
      <c r="S37" s="55">
        <v>4.0</v>
      </c>
      <c r="T37" s="13">
        <f t="shared" si="5"/>
        <v>100</v>
      </c>
      <c r="U37" s="55">
        <v>5.0</v>
      </c>
      <c r="V37" s="13">
        <f t="shared" si="6"/>
        <v>100</v>
      </c>
      <c r="W37" s="95">
        <f t="shared" si="7"/>
        <v>9</v>
      </c>
      <c r="X37" s="95">
        <f t="shared" si="8"/>
        <v>100</v>
      </c>
      <c r="Y37" s="54">
        <f t="shared" si="9"/>
        <v>59</v>
      </c>
      <c r="Z37" s="54">
        <f t="shared" si="10"/>
        <v>92.1875</v>
      </c>
      <c r="AA37" s="53">
        <v>7.0</v>
      </c>
      <c r="AB37" s="134">
        <f t="shared" si="11"/>
        <v>87.5</v>
      </c>
      <c r="AC37" s="53">
        <v>23.0</v>
      </c>
      <c r="AD37" s="134">
        <f t="shared" si="12"/>
        <v>95.83333333</v>
      </c>
      <c r="AE37" s="134">
        <f t="shared" si="13"/>
        <v>30</v>
      </c>
      <c r="AF37" s="134">
        <f t="shared" si="14"/>
        <v>93.75</v>
      </c>
      <c r="AG37" s="54">
        <f t="shared" si="15"/>
        <v>89</v>
      </c>
      <c r="AH37" s="54">
        <f t="shared" si="16"/>
        <v>92.70833333</v>
      </c>
      <c r="AI37" s="111">
        <v>12.0</v>
      </c>
      <c r="AJ37" s="111">
        <v>25.0</v>
      </c>
      <c r="AK37" s="111">
        <f t="shared" si="17"/>
        <v>126</v>
      </c>
      <c r="AL37" s="111">
        <f t="shared" si="18"/>
        <v>92.64705882</v>
      </c>
      <c r="AM37" s="111">
        <v>15.0</v>
      </c>
      <c r="AN37" s="111">
        <v>22.0</v>
      </c>
      <c r="AO37" s="111">
        <f t="shared" si="19"/>
        <v>163</v>
      </c>
      <c r="AP37" s="111">
        <f t="shared" si="20"/>
        <v>92.61363636</v>
      </c>
      <c r="AQ37" s="55">
        <v>13.0</v>
      </c>
      <c r="AR37" s="55">
        <v>22.0</v>
      </c>
      <c r="AS37" s="56">
        <f t="shared" si="21"/>
        <v>198</v>
      </c>
      <c r="AT37" s="56">
        <f t="shared" si="22"/>
        <v>92.52336449</v>
      </c>
      <c r="AU37" s="55">
        <v>13.0</v>
      </c>
      <c r="AV37" s="55">
        <v>22.0</v>
      </c>
      <c r="AW37" s="43">
        <f t="shared" si="23"/>
        <v>233</v>
      </c>
      <c r="AX37" s="43">
        <f t="shared" si="24"/>
        <v>93.57429719</v>
      </c>
      <c r="AY37" s="117">
        <v>9.0</v>
      </c>
      <c r="AZ37" s="136">
        <v>6.0</v>
      </c>
      <c r="BA37" s="128">
        <f t="shared" si="25"/>
        <v>248</v>
      </c>
      <c r="BB37" s="15">
        <f t="shared" si="26"/>
        <v>92.88389513</v>
      </c>
      <c r="BC37" s="117">
        <v>11.0</v>
      </c>
      <c r="BD37" s="117">
        <v>13.0</v>
      </c>
      <c r="BE37" s="128">
        <f t="shared" si="27"/>
        <v>272</v>
      </c>
      <c r="BF37" s="15">
        <f t="shared" si="28"/>
        <v>93.47079038</v>
      </c>
      <c r="BG37" s="22">
        <v>11.0</v>
      </c>
      <c r="BH37" s="22">
        <v>10.0</v>
      </c>
      <c r="BI37" s="137">
        <f t="shared" si="29"/>
        <v>293</v>
      </c>
      <c r="BJ37" s="21">
        <f t="shared" si="30"/>
        <v>93.61022364</v>
      </c>
      <c r="BK37" s="22">
        <v>8.0</v>
      </c>
      <c r="BL37" s="22">
        <v>18.0</v>
      </c>
      <c r="BM37" s="137">
        <f t="shared" si="31"/>
        <v>319</v>
      </c>
      <c r="BN37" s="21">
        <f t="shared" si="32"/>
        <v>93.2748538</v>
      </c>
      <c r="BO37" s="22">
        <v>7.0</v>
      </c>
      <c r="BP37" s="22">
        <v>23.0</v>
      </c>
      <c r="BQ37" s="137">
        <f t="shared" si="33"/>
        <v>349</v>
      </c>
      <c r="BR37" s="21">
        <f t="shared" si="34"/>
        <v>93.06666667</v>
      </c>
      <c r="BS37" s="22">
        <v>11.0</v>
      </c>
      <c r="BT37" s="22">
        <v>11.0</v>
      </c>
      <c r="BU37" s="137">
        <f t="shared" si="35"/>
        <v>371</v>
      </c>
      <c r="BV37" s="21">
        <f t="shared" si="36"/>
        <v>92.51870324</v>
      </c>
      <c r="BW37" s="22">
        <v>8.0</v>
      </c>
      <c r="BX37" s="22">
        <v>8.0</v>
      </c>
      <c r="BY37" s="137">
        <f t="shared" si="37"/>
        <v>387</v>
      </c>
      <c r="BZ37" s="21">
        <f t="shared" si="38"/>
        <v>92.14285714</v>
      </c>
      <c r="CA37" s="22">
        <v>3.0</v>
      </c>
      <c r="CB37" s="22">
        <v>3.0</v>
      </c>
      <c r="CC37" s="137">
        <f t="shared" si="39"/>
        <v>393</v>
      </c>
      <c r="CD37" s="21">
        <f t="shared" si="40"/>
        <v>92.25352113</v>
      </c>
      <c r="CE37" s="140">
        <f t="shared" si="41"/>
        <v>147</v>
      </c>
      <c r="CF37" s="139">
        <f t="shared" si="42"/>
        <v>246</v>
      </c>
      <c r="CG37" s="4"/>
    </row>
    <row r="38">
      <c r="A38" s="50">
        <v>33.0</v>
      </c>
      <c r="B38" s="51" t="s">
        <v>75</v>
      </c>
      <c r="C38" s="52">
        <v>4.0</v>
      </c>
      <c r="D38" s="13">
        <v>66.67</v>
      </c>
      <c r="E38" s="52">
        <v>8.0</v>
      </c>
      <c r="F38" s="13">
        <v>44.0</v>
      </c>
      <c r="G38" s="52">
        <v>12.0</v>
      </c>
      <c r="H38" s="124">
        <v>50.0</v>
      </c>
      <c r="I38" s="13">
        <f t="shared" si="1"/>
        <v>12</v>
      </c>
      <c r="J38" s="13">
        <f t="shared" si="2"/>
        <v>50</v>
      </c>
      <c r="K38" s="53">
        <v>7.0</v>
      </c>
      <c r="L38" s="54">
        <v>78.0</v>
      </c>
      <c r="M38" s="53">
        <v>17.0</v>
      </c>
      <c r="N38" s="54">
        <v>77.0</v>
      </c>
      <c r="O38" s="13">
        <v>24.0</v>
      </c>
      <c r="P38" s="54">
        <v>77.0</v>
      </c>
      <c r="Q38" s="13">
        <f t="shared" si="3"/>
        <v>36</v>
      </c>
      <c r="R38" s="13">
        <f t="shared" si="4"/>
        <v>65.45454545</v>
      </c>
      <c r="S38" s="55">
        <v>2.0</v>
      </c>
      <c r="T38" s="13">
        <f t="shared" si="5"/>
        <v>50</v>
      </c>
      <c r="U38" s="55">
        <v>5.0</v>
      </c>
      <c r="V38" s="13">
        <f t="shared" si="6"/>
        <v>100</v>
      </c>
      <c r="W38" s="95">
        <f t="shared" si="7"/>
        <v>7</v>
      </c>
      <c r="X38" s="95">
        <f t="shared" si="8"/>
        <v>77.77777778</v>
      </c>
      <c r="Y38" s="54">
        <f t="shared" si="9"/>
        <v>43</v>
      </c>
      <c r="Z38" s="54">
        <f t="shared" si="10"/>
        <v>67.1875</v>
      </c>
      <c r="AA38" s="53">
        <v>8.0</v>
      </c>
      <c r="AB38" s="134">
        <f t="shared" si="11"/>
        <v>100</v>
      </c>
      <c r="AC38" s="53">
        <v>21.0</v>
      </c>
      <c r="AD38" s="134">
        <f t="shared" si="12"/>
        <v>87.5</v>
      </c>
      <c r="AE38" s="134">
        <f t="shared" si="13"/>
        <v>29</v>
      </c>
      <c r="AF38" s="134">
        <f t="shared" si="14"/>
        <v>90.625</v>
      </c>
      <c r="AG38" s="54">
        <f t="shared" si="15"/>
        <v>72</v>
      </c>
      <c r="AH38" s="54">
        <f t="shared" si="16"/>
        <v>75</v>
      </c>
      <c r="AI38" s="111">
        <v>10.0</v>
      </c>
      <c r="AJ38" s="111">
        <v>24.0</v>
      </c>
      <c r="AK38" s="111">
        <f t="shared" si="17"/>
        <v>106</v>
      </c>
      <c r="AL38" s="111">
        <f t="shared" si="18"/>
        <v>77.94117647</v>
      </c>
      <c r="AM38" s="111">
        <v>12.0</v>
      </c>
      <c r="AN38" s="111">
        <v>23.0</v>
      </c>
      <c r="AO38" s="111">
        <f t="shared" si="19"/>
        <v>141</v>
      </c>
      <c r="AP38" s="111">
        <f t="shared" si="20"/>
        <v>80.11363636</v>
      </c>
      <c r="AQ38" s="55">
        <v>13.0</v>
      </c>
      <c r="AR38" s="55">
        <v>17.0</v>
      </c>
      <c r="AS38" s="56">
        <f t="shared" si="21"/>
        <v>171</v>
      </c>
      <c r="AT38" s="56">
        <f t="shared" si="22"/>
        <v>79.90654206</v>
      </c>
      <c r="AU38" s="55">
        <v>11.0</v>
      </c>
      <c r="AV38" s="55">
        <v>20.0</v>
      </c>
      <c r="AW38" s="43">
        <f t="shared" si="23"/>
        <v>202</v>
      </c>
      <c r="AX38" s="43">
        <f t="shared" si="24"/>
        <v>81.12449799</v>
      </c>
      <c r="AY38" s="117">
        <v>8.0</v>
      </c>
      <c r="AZ38" s="136">
        <v>8.0</v>
      </c>
      <c r="BA38" s="128">
        <f t="shared" si="25"/>
        <v>218</v>
      </c>
      <c r="BB38" s="15">
        <f t="shared" si="26"/>
        <v>81.64794007</v>
      </c>
      <c r="BC38" s="117">
        <v>10.0</v>
      </c>
      <c r="BD38" s="117">
        <v>12.0</v>
      </c>
      <c r="BE38" s="128">
        <f t="shared" si="27"/>
        <v>240</v>
      </c>
      <c r="BF38" s="15">
        <f t="shared" si="28"/>
        <v>82.4742268</v>
      </c>
      <c r="BG38" s="22">
        <v>7.0</v>
      </c>
      <c r="BH38" s="22">
        <v>9.0</v>
      </c>
      <c r="BI38" s="137">
        <f t="shared" si="29"/>
        <v>256</v>
      </c>
      <c r="BJ38" s="21">
        <f t="shared" si="30"/>
        <v>81.78913738</v>
      </c>
      <c r="BK38" s="22">
        <v>7.0</v>
      </c>
      <c r="BL38" s="22">
        <v>19.0</v>
      </c>
      <c r="BM38" s="137">
        <f t="shared" si="31"/>
        <v>282</v>
      </c>
      <c r="BN38" s="21">
        <f t="shared" si="32"/>
        <v>82.45614035</v>
      </c>
      <c r="BO38" s="22">
        <v>10.0</v>
      </c>
      <c r="BP38" s="22">
        <v>14.0</v>
      </c>
      <c r="BQ38" s="137">
        <f t="shared" si="33"/>
        <v>306</v>
      </c>
      <c r="BR38" s="21">
        <f t="shared" si="34"/>
        <v>81.6</v>
      </c>
      <c r="BS38" s="22">
        <v>9.0</v>
      </c>
      <c r="BT38" s="22">
        <v>7.0</v>
      </c>
      <c r="BU38" s="137">
        <f t="shared" si="35"/>
        <v>322</v>
      </c>
      <c r="BV38" s="21">
        <f t="shared" si="36"/>
        <v>80.29925187</v>
      </c>
      <c r="BW38" s="22">
        <v>9.0</v>
      </c>
      <c r="BX38" s="22">
        <v>8.0</v>
      </c>
      <c r="BY38" s="137">
        <f t="shared" si="37"/>
        <v>339</v>
      </c>
      <c r="BZ38" s="21">
        <f t="shared" si="38"/>
        <v>80.71428571</v>
      </c>
      <c r="CA38" s="22">
        <v>3.0</v>
      </c>
      <c r="CB38" s="22">
        <v>3.0</v>
      </c>
      <c r="CC38" s="137">
        <f t="shared" si="39"/>
        <v>345</v>
      </c>
      <c r="CD38" s="21">
        <f t="shared" si="40"/>
        <v>80.98591549</v>
      </c>
      <c r="CE38" s="140">
        <f t="shared" si="41"/>
        <v>130</v>
      </c>
      <c r="CF38" s="139">
        <f t="shared" si="42"/>
        <v>215</v>
      </c>
      <c r="CG38" s="4"/>
    </row>
    <row r="39">
      <c r="A39" s="50">
        <v>34.0</v>
      </c>
      <c r="B39" s="51" t="s">
        <v>76</v>
      </c>
      <c r="C39" s="52">
        <v>6.0</v>
      </c>
      <c r="D39" s="13">
        <v>100.0</v>
      </c>
      <c r="E39" s="52">
        <v>18.0</v>
      </c>
      <c r="F39" s="13">
        <v>100.0</v>
      </c>
      <c r="G39" s="52">
        <v>24.0</v>
      </c>
      <c r="H39" s="13">
        <v>100.0</v>
      </c>
      <c r="I39" s="13">
        <f t="shared" si="1"/>
        <v>24</v>
      </c>
      <c r="J39" s="13">
        <f t="shared" si="2"/>
        <v>100</v>
      </c>
      <c r="K39" s="53">
        <v>8.0</v>
      </c>
      <c r="L39" s="54">
        <v>89.0</v>
      </c>
      <c r="M39" s="53">
        <v>19.0</v>
      </c>
      <c r="N39" s="54">
        <v>86.0</v>
      </c>
      <c r="O39" s="13">
        <v>27.0</v>
      </c>
      <c r="P39" s="54">
        <v>87.0</v>
      </c>
      <c r="Q39" s="13">
        <f t="shared" si="3"/>
        <v>51</v>
      </c>
      <c r="R39" s="13">
        <f t="shared" si="4"/>
        <v>92.72727273</v>
      </c>
      <c r="S39" s="55">
        <v>4.0</v>
      </c>
      <c r="T39" s="13">
        <f t="shared" si="5"/>
        <v>100</v>
      </c>
      <c r="U39" s="55">
        <v>5.0</v>
      </c>
      <c r="V39" s="13">
        <f t="shared" si="6"/>
        <v>100</v>
      </c>
      <c r="W39" s="95">
        <f t="shared" si="7"/>
        <v>9</v>
      </c>
      <c r="X39" s="95">
        <f t="shared" si="8"/>
        <v>100</v>
      </c>
      <c r="Y39" s="54">
        <f t="shared" si="9"/>
        <v>60</v>
      </c>
      <c r="Z39" s="54">
        <f t="shared" si="10"/>
        <v>93.75</v>
      </c>
      <c r="AA39" s="53">
        <v>8.0</v>
      </c>
      <c r="AB39" s="134">
        <f t="shared" si="11"/>
        <v>100</v>
      </c>
      <c r="AC39" s="53">
        <v>23.0</v>
      </c>
      <c r="AD39" s="134">
        <f t="shared" si="12"/>
        <v>95.83333333</v>
      </c>
      <c r="AE39" s="134">
        <f t="shared" si="13"/>
        <v>31</v>
      </c>
      <c r="AF39" s="134">
        <f t="shared" si="14"/>
        <v>96.875</v>
      </c>
      <c r="AG39" s="54">
        <f t="shared" si="15"/>
        <v>91</v>
      </c>
      <c r="AH39" s="54">
        <f t="shared" si="16"/>
        <v>94.79166667</v>
      </c>
      <c r="AI39" s="111">
        <v>12.0</v>
      </c>
      <c r="AJ39" s="111">
        <v>28.0</v>
      </c>
      <c r="AK39" s="111">
        <f t="shared" si="17"/>
        <v>131</v>
      </c>
      <c r="AL39" s="111">
        <f t="shared" si="18"/>
        <v>96.32352941</v>
      </c>
      <c r="AM39" s="111">
        <v>16.0</v>
      </c>
      <c r="AN39" s="111">
        <v>23.0</v>
      </c>
      <c r="AO39" s="111">
        <f t="shared" si="19"/>
        <v>170</v>
      </c>
      <c r="AP39" s="111">
        <f t="shared" si="20"/>
        <v>96.59090909</v>
      </c>
      <c r="AQ39" s="55">
        <v>15.0</v>
      </c>
      <c r="AR39" s="55">
        <v>20.0</v>
      </c>
      <c r="AS39" s="56">
        <f t="shared" si="21"/>
        <v>205</v>
      </c>
      <c r="AT39" s="56">
        <f t="shared" si="22"/>
        <v>95.79439252</v>
      </c>
      <c r="AU39" s="55">
        <v>11.0</v>
      </c>
      <c r="AV39" s="55">
        <v>21.0</v>
      </c>
      <c r="AW39" s="43">
        <f t="shared" si="23"/>
        <v>237</v>
      </c>
      <c r="AX39" s="43">
        <f t="shared" si="24"/>
        <v>95.18072289</v>
      </c>
      <c r="AY39" s="117">
        <v>7.0</v>
      </c>
      <c r="AZ39" s="136">
        <v>8.0</v>
      </c>
      <c r="BA39" s="128">
        <f t="shared" si="25"/>
        <v>252</v>
      </c>
      <c r="BB39" s="15">
        <f t="shared" si="26"/>
        <v>94.38202247</v>
      </c>
      <c r="BC39" s="117">
        <v>11.0</v>
      </c>
      <c r="BD39" s="117">
        <v>13.0</v>
      </c>
      <c r="BE39" s="128">
        <f t="shared" si="27"/>
        <v>276</v>
      </c>
      <c r="BF39" s="15">
        <f t="shared" si="28"/>
        <v>94.84536082</v>
      </c>
      <c r="BG39" s="22">
        <v>8.0</v>
      </c>
      <c r="BH39" s="22">
        <v>9.0</v>
      </c>
      <c r="BI39" s="137">
        <f t="shared" si="29"/>
        <v>293</v>
      </c>
      <c r="BJ39" s="21">
        <f t="shared" si="30"/>
        <v>93.61022364</v>
      </c>
      <c r="BK39" s="22">
        <v>9.0</v>
      </c>
      <c r="BL39" s="22">
        <v>20.0</v>
      </c>
      <c r="BM39" s="137">
        <f t="shared" si="31"/>
        <v>322</v>
      </c>
      <c r="BN39" s="21">
        <f t="shared" si="32"/>
        <v>94.15204678</v>
      </c>
      <c r="BO39" s="22">
        <v>9.0</v>
      </c>
      <c r="BP39" s="22">
        <v>23.0</v>
      </c>
      <c r="BQ39" s="137">
        <f t="shared" si="33"/>
        <v>354</v>
      </c>
      <c r="BR39" s="21">
        <f t="shared" si="34"/>
        <v>94.4</v>
      </c>
      <c r="BS39" s="22">
        <v>13.0</v>
      </c>
      <c r="BT39" s="22">
        <v>11.0</v>
      </c>
      <c r="BU39" s="137">
        <f t="shared" si="35"/>
        <v>378</v>
      </c>
      <c r="BV39" s="21">
        <f t="shared" si="36"/>
        <v>94.26433915</v>
      </c>
      <c r="BW39" s="22">
        <v>7.0</v>
      </c>
      <c r="BX39" s="22">
        <v>6.0</v>
      </c>
      <c r="BY39" s="137">
        <f t="shared" si="37"/>
        <v>391</v>
      </c>
      <c r="BZ39" s="21">
        <f t="shared" si="38"/>
        <v>93.0952381</v>
      </c>
      <c r="CA39" s="22">
        <v>3.0</v>
      </c>
      <c r="CB39" s="22">
        <v>3.0</v>
      </c>
      <c r="CC39" s="137">
        <f t="shared" si="39"/>
        <v>397</v>
      </c>
      <c r="CD39" s="21">
        <f t="shared" si="40"/>
        <v>93.19248826</v>
      </c>
      <c r="CE39" s="140">
        <f t="shared" si="41"/>
        <v>147</v>
      </c>
      <c r="CF39" s="139">
        <f t="shared" si="42"/>
        <v>250</v>
      </c>
      <c r="CG39" s="4"/>
    </row>
    <row r="40">
      <c r="A40" s="50">
        <v>35.0</v>
      </c>
      <c r="B40" s="51" t="s">
        <v>77</v>
      </c>
      <c r="C40" s="52">
        <v>6.0</v>
      </c>
      <c r="D40" s="13">
        <v>100.0</v>
      </c>
      <c r="E40" s="52">
        <v>18.0</v>
      </c>
      <c r="F40" s="13">
        <v>100.0</v>
      </c>
      <c r="G40" s="52">
        <v>24.0</v>
      </c>
      <c r="H40" s="13">
        <v>100.0</v>
      </c>
      <c r="I40" s="13">
        <f t="shared" si="1"/>
        <v>24</v>
      </c>
      <c r="J40" s="13">
        <f t="shared" si="2"/>
        <v>100</v>
      </c>
      <c r="K40" s="53">
        <v>8.0</v>
      </c>
      <c r="L40" s="54">
        <v>89.0</v>
      </c>
      <c r="M40" s="53">
        <v>22.0</v>
      </c>
      <c r="N40" s="54">
        <v>100.0</v>
      </c>
      <c r="O40" s="13">
        <v>30.0</v>
      </c>
      <c r="P40" s="54">
        <v>97.0</v>
      </c>
      <c r="Q40" s="13">
        <f t="shared" si="3"/>
        <v>54</v>
      </c>
      <c r="R40" s="13">
        <f t="shared" si="4"/>
        <v>98.18181818</v>
      </c>
      <c r="S40" s="55">
        <v>0.0</v>
      </c>
      <c r="T40" s="13">
        <f t="shared" si="5"/>
        <v>0</v>
      </c>
      <c r="U40" s="55">
        <v>0.0</v>
      </c>
      <c r="V40" s="124">
        <f t="shared" si="6"/>
        <v>0</v>
      </c>
      <c r="W40" s="95">
        <f t="shared" si="7"/>
        <v>0</v>
      </c>
      <c r="X40" s="95">
        <f t="shared" si="8"/>
        <v>0</v>
      </c>
      <c r="Y40" s="54">
        <f t="shared" si="9"/>
        <v>54</v>
      </c>
      <c r="Z40" s="54">
        <f t="shared" si="10"/>
        <v>84.375</v>
      </c>
      <c r="AA40" s="53">
        <v>7.0</v>
      </c>
      <c r="AB40" s="134">
        <f t="shared" si="11"/>
        <v>87.5</v>
      </c>
      <c r="AC40" s="53">
        <v>22.0</v>
      </c>
      <c r="AD40" s="134">
        <f t="shared" si="12"/>
        <v>91.66666667</v>
      </c>
      <c r="AE40" s="134">
        <f t="shared" si="13"/>
        <v>29</v>
      </c>
      <c r="AF40" s="134">
        <f t="shared" si="14"/>
        <v>90.625</v>
      </c>
      <c r="AG40" s="54">
        <f t="shared" si="15"/>
        <v>83</v>
      </c>
      <c r="AH40" s="54">
        <f t="shared" si="16"/>
        <v>86.45833333</v>
      </c>
      <c r="AI40" s="111">
        <v>12.0</v>
      </c>
      <c r="AJ40" s="111">
        <v>25.0</v>
      </c>
      <c r="AK40" s="111">
        <f t="shared" si="17"/>
        <v>120</v>
      </c>
      <c r="AL40" s="111">
        <f t="shared" si="18"/>
        <v>88.23529412</v>
      </c>
      <c r="AM40" s="111">
        <v>16.0</v>
      </c>
      <c r="AN40" s="111">
        <v>24.0</v>
      </c>
      <c r="AO40" s="111">
        <f t="shared" si="19"/>
        <v>160</v>
      </c>
      <c r="AP40" s="111">
        <f t="shared" si="20"/>
        <v>90.90909091</v>
      </c>
      <c r="AQ40" s="55">
        <v>15.0</v>
      </c>
      <c r="AR40" s="55">
        <v>23.0</v>
      </c>
      <c r="AS40" s="56">
        <f t="shared" si="21"/>
        <v>198</v>
      </c>
      <c r="AT40" s="56">
        <f t="shared" si="22"/>
        <v>92.52336449</v>
      </c>
      <c r="AU40" s="55">
        <v>13.0</v>
      </c>
      <c r="AV40" s="55">
        <v>22.0</v>
      </c>
      <c r="AW40" s="43">
        <f t="shared" si="23"/>
        <v>233</v>
      </c>
      <c r="AX40" s="43">
        <f t="shared" si="24"/>
        <v>93.57429719</v>
      </c>
      <c r="AY40" s="117">
        <v>6.0</v>
      </c>
      <c r="AZ40" s="136">
        <v>4.0</v>
      </c>
      <c r="BA40" s="128">
        <f t="shared" si="25"/>
        <v>243</v>
      </c>
      <c r="BB40" s="15">
        <f t="shared" si="26"/>
        <v>91.01123596</v>
      </c>
      <c r="BC40" s="117">
        <v>11.0</v>
      </c>
      <c r="BD40" s="117">
        <v>13.0</v>
      </c>
      <c r="BE40" s="128">
        <f t="shared" si="27"/>
        <v>267</v>
      </c>
      <c r="BF40" s="15">
        <f t="shared" si="28"/>
        <v>91.75257732</v>
      </c>
      <c r="BG40" s="22">
        <v>11.0</v>
      </c>
      <c r="BH40" s="22">
        <v>10.0</v>
      </c>
      <c r="BI40" s="137">
        <f t="shared" si="29"/>
        <v>288</v>
      </c>
      <c r="BJ40" s="21">
        <f t="shared" si="30"/>
        <v>92.01277955</v>
      </c>
      <c r="BK40" s="22">
        <v>9.0</v>
      </c>
      <c r="BL40" s="22">
        <v>20.0</v>
      </c>
      <c r="BM40" s="137">
        <f t="shared" si="31"/>
        <v>317</v>
      </c>
      <c r="BN40" s="21">
        <f t="shared" si="32"/>
        <v>92.69005848</v>
      </c>
      <c r="BO40" s="22">
        <v>9.0</v>
      </c>
      <c r="BP40" s="22">
        <v>18.0</v>
      </c>
      <c r="BQ40" s="137">
        <f t="shared" si="33"/>
        <v>344</v>
      </c>
      <c r="BR40" s="21">
        <f t="shared" si="34"/>
        <v>91.73333333</v>
      </c>
      <c r="BS40" s="22">
        <v>11.0</v>
      </c>
      <c r="BT40" s="22">
        <v>9.0</v>
      </c>
      <c r="BU40" s="137">
        <f t="shared" si="35"/>
        <v>364</v>
      </c>
      <c r="BV40" s="21">
        <f t="shared" si="36"/>
        <v>90.77306733</v>
      </c>
      <c r="BW40" s="22">
        <v>10.0</v>
      </c>
      <c r="BX40" s="22">
        <v>6.0</v>
      </c>
      <c r="BY40" s="137">
        <f t="shared" si="37"/>
        <v>380</v>
      </c>
      <c r="BZ40" s="21">
        <f t="shared" si="38"/>
        <v>90.47619048</v>
      </c>
      <c r="CA40" s="22">
        <v>3.0</v>
      </c>
      <c r="CB40" s="22">
        <v>3.0</v>
      </c>
      <c r="CC40" s="137">
        <f t="shared" si="39"/>
        <v>386</v>
      </c>
      <c r="CD40" s="21">
        <f t="shared" si="40"/>
        <v>90.61032864</v>
      </c>
      <c r="CE40" s="140">
        <f t="shared" si="41"/>
        <v>147</v>
      </c>
      <c r="CF40" s="139">
        <f t="shared" si="42"/>
        <v>239</v>
      </c>
      <c r="CG40" s="4"/>
    </row>
    <row r="41">
      <c r="AZ41" s="151"/>
      <c r="BA41" s="151"/>
    </row>
    <row r="42">
      <c r="AZ42" s="151"/>
      <c r="BA42" s="151"/>
    </row>
    <row r="43">
      <c r="AZ43" s="151"/>
      <c r="BA43" s="151"/>
    </row>
    <row r="44">
      <c r="AZ44" s="151"/>
      <c r="BA44" s="151"/>
    </row>
    <row r="45">
      <c r="AZ45" s="151"/>
      <c r="BA45" s="151"/>
    </row>
    <row r="46">
      <c r="AZ46" s="151"/>
      <c r="BA46" s="151"/>
    </row>
    <row r="47">
      <c r="AZ47" s="151"/>
      <c r="BA47" s="151"/>
    </row>
    <row r="48">
      <c r="AZ48" s="151"/>
      <c r="BA48" s="151"/>
    </row>
    <row r="49">
      <c r="AZ49" s="151"/>
      <c r="BA49" s="151"/>
    </row>
    <row r="50">
      <c r="AZ50" s="151"/>
      <c r="BA50" s="151"/>
    </row>
    <row r="51">
      <c r="AZ51" s="151"/>
      <c r="BA51" s="151"/>
    </row>
    <row r="52">
      <c r="AZ52" s="151"/>
      <c r="BA52" s="151"/>
    </row>
    <row r="53">
      <c r="AZ53" s="151"/>
      <c r="BA53" s="151"/>
    </row>
    <row r="54">
      <c r="AZ54" s="151"/>
      <c r="BA54" s="151"/>
    </row>
    <row r="55">
      <c r="AZ55" s="151"/>
      <c r="BA55" s="151"/>
    </row>
    <row r="56">
      <c r="AZ56" s="151"/>
      <c r="BA56" s="151"/>
    </row>
    <row r="57">
      <c r="AZ57" s="151"/>
      <c r="BA57" s="151"/>
    </row>
    <row r="58">
      <c r="AZ58" s="151"/>
      <c r="BA58" s="151"/>
    </row>
    <row r="59">
      <c r="AZ59" s="151"/>
      <c r="BA59" s="151"/>
    </row>
    <row r="60">
      <c r="AZ60" s="151"/>
      <c r="BA60" s="151"/>
    </row>
    <row r="61">
      <c r="AZ61" s="151"/>
      <c r="BA61" s="151"/>
    </row>
    <row r="62">
      <c r="AZ62" s="151"/>
      <c r="BA62" s="151"/>
    </row>
    <row r="63">
      <c r="AZ63" s="151"/>
      <c r="BA63" s="151"/>
    </row>
    <row r="64">
      <c r="AZ64" s="151"/>
      <c r="BA64" s="151"/>
    </row>
    <row r="65">
      <c r="AZ65" s="151"/>
      <c r="BA65" s="151"/>
    </row>
    <row r="66">
      <c r="AZ66" s="151"/>
      <c r="BA66" s="151"/>
    </row>
    <row r="67">
      <c r="AZ67" s="151"/>
      <c r="BA67" s="151"/>
    </row>
    <row r="68">
      <c r="AZ68" s="151"/>
      <c r="BA68" s="151"/>
    </row>
    <row r="69">
      <c r="AZ69" s="151"/>
      <c r="BA69" s="151"/>
    </row>
    <row r="70">
      <c r="AZ70" s="151"/>
      <c r="BA70" s="151"/>
    </row>
    <row r="71">
      <c r="AZ71" s="151"/>
      <c r="BA71" s="151"/>
    </row>
    <row r="72">
      <c r="AZ72" s="151"/>
      <c r="BA72" s="151"/>
    </row>
    <row r="73">
      <c r="AZ73" s="151"/>
      <c r="BA73" s="151"/>
    </row>
    <row r="74">
      <c r="AZ74" s="151"/>
      <c r="BA74" s="151"/>
    </row>
    <row r="75">
      <c r="AZ75" s="151"/>
      <c r="BA75" s="151"/>
    </row>
    <row r="76">
      <c r="AZ76" s="151"/>
      <c r="BA76" s="151"/>
    </row>
    <row r="77">
      <c r="AZ77" s="151"/>
      <c r="BA77" s="151"/>
    </row>
    <row r="78">
      <c r="AZ78" s="151"/>
      <c r="BA78" s="151"/>
    </row>
    <row r="79">
      <c r="AZ79" s="151"/>
      <c r="BA79" s="151"/>
    </row>
    <row r="80">
      <c r="AZ80" s="151"/>
      <c r="BA80" s="151"/>
    </row>
    <row r="81">
      <c r="AZ81" s="151"/>
      <c r="BA81" s="151"/>
    </row>
    <row r="82">
      <c r="AZ82" s="151"/>
      <c r="BA82" s="151"/>
    </row>
    <row r="83">
      <c r="AZ83" s="151"/>
      <c r="BA83" s="151"/>
    </row>
    <row r="84">
      <c r="AZ84" s="151"/>
      <c r="BA84" s="151"/>
    </row>
    <row r="85">
      <c r="AZ85" s="151"/>
      <c r="BA85" s="151"/>
    </row>
    <row r="86">
      <c r="AZ86" s="151"/>
      <c r="BA86" s="151"/>
    </row>
    <row r="87">
      <c r="AZ87" s="151"/>
      <c r="BA87" s="151"/>
    </row>
    <row r="88">
      <c r="AZ88" s="151"/>
      <c r="BA88" s="151"/>
    </row>
    <row r="89">
      <c r="AZ89" s="151"/>
      <c r="BA89" s="151"/>
    </row>
    <row r="90">
      <c r="AZ90" s="151"/>
      <c r="BA90" s="151"/>
    </row>
    <row r="91">
      <c r="AZ91" s="151"/>
      <c r="BA91" s="151"/>
    </row>
    <row r="92">
      <c r="AZ92" s="151"/>
      <c r="BA92" s="151"/>
    </row>
    <row r="93">
      <c r="AZ93" s="151"/>
      <c r="BA93" s="151"/>
    </row>
    <row r="94">
      <c r="AZ94" s="151"/>
      <c r="BA94" s="151"/>
    </row>
    <row r="95">
      <c r="AZ95" s="151"/>
      <c r="BA95" s="151"/>
    </row>
    <row r="96">
      <c r="AZ96" s="151"/>
      <c r="BA96" s="151"/>
    </row>
    <row r="97">
      <c r="AZ97" s="151"/>
      <c r="BA97" s="151"/>
    </row>
    <row r="98">
      <c r="AZ98" s="151"/>
      <c r="BA98" s="151"/>
    </row>
    <row r="99">
      <c r="AZ99" s="151"/>
      <c r="BA99" s="151"/>
    </row>
    <row r="100">
      <c r="AZ100" s="151"/>
      <c r="BA100" s="151"/>
    </row>
    <row r="101">
      <c r="AZ101" s="151"/>
      <c r="BA101" s="151"/>
    </row>
    <row r="102">
      <c r="AZ102" s="151"/>
      <c r="BA102" s="151"/>
    </row>
    <row r="103">
      <c r="AZ103" s="151"/>
      <c r="BA103" s="151"/>
    </row>
    <row r="104">
      <c r="AZ104" s="151"/>
      <c r="BA104" s="151"/>
    </row>
    <row r="105">
      <c r="AZ105" s="151"/>
      <c r="BA105" s="151"/>
    </row>
    <row r="106">
      <c r="AZ106" s="151"/>
      <c r="BA106" s="151"/>
    </row>
    <row r="107">
      <c r="AZ107" s="151"/>
      <c r="BA107" s="151"/>
    </row>
    <row r="108">
      <c r="AZ108" s="151"/>
      <c r="BA108" s="151"/>
    </row>
    <row r="109">
      <c r="AZ109" s="151"/>
      <c r="BA109" s="151"/>
    </row>
    <row r="110">
      <c r="AZ110" s="151"/>
      <c r="BA110" s="151"/>
    </row>
    <row r="111">
      <c r="AZ111" s="151"/>
      <c r="BA111" s="151"/>
    </row>
    <row r="112">
      <c r="AZ112" s="151"/>
      <c r="BA112" s="151"/>
    </row>
    <row r="113">
      <c r="AZ113" s="151"/>
      <c r="BA113" s="151"/>
    </row>
    <row r="114">
      <c r="AZ114" s="151"/>
      <c r="BA114" s="151"/>
    </row>
    <row r="115">
      <c r="AZ115" s="151"/>
      <c r="BA115" s="151"/>
    </row>
    <row r="116">
      <c r="AZ116" s="151"/>
      <c r="BA116" s="151"/>
    </row>
    <row r="117">
      <c r="AZ117" s="151"/>
      <c r="BA117" s="151"/>
    </row>
    <row r="118">
      <c r="AZ118" s="151"/>
      <c r="BA118" s="151"/>
    </row>
    <row r="119">
      <c r="AZ119" s="151"/>
      <c r="BA119" s="151"/>
    </row>
    <row r="120">
      <c r="AZ120" s="151"/>
      <c r="BA120" s="151"/>
    </row>
    <row r="121">
      <c r="AZ121" s="151"/>
      <c r="BA121" s="151"/>
    </row>
    <row r="122">
      <c r="AZ122" s="151"/>
      <c r="BA122" s="151"/>
    </row>
    <row r="123">
      <c r="AZ123" s="151"/>
      <c r="BA123" s="151"/>
    </row>
    <row r="124">
      <c r="AZ124" s="151"/>
      <c r="BA124" s="151"/>
    </row>
    <row r="125">
      <c r="AZ125" s="151"/>
      <c r="BA125" s="151"/>
    </row>
    <row r="126">
      <c r="AZ126" s="151"/>
      <c r="BA126" s="151"/>
    </row>
    <row r="127">
      <c r="AZ127" s="151"/>
      <c r="BA127" s="151"/>
    </row>
    <row r="128">
      <c r="AZ128" s="151"/>
      <c r="BA128" s="151"/>
    </row>
    <row r="129">
      <c r="AZ129" s="151"/>
      <c r="BA129" s="151"/>
    </row>
    <row r="130">
      <c r="AZ130" s="151"/>
      <c r="BA130" s="151"/>
    </row>
    <row r="131">
      <c r="AZ131" s="151"/>
      <c r="BA131" s="151"/>
    </row>
    <row r="132">
      <c r="AZ132" s="151"/>
      <c r="BA132" s="151"/>
    </row>
    <row r="133">
      <c r="AZ133" s="151"/>
      <c r="BA133" s="151"/>
    </row>
    <row r="134">
      <c r="AZ134" s="151"/>
      <c r="BA134" s="151"/>
    </row>
    <row r="135">
      <c r="AZ135" s="151"/>
      <c r="BA135" s="151"/>
    </row>
    <row r="136">
      <c r="AZ136" s="151"/>
      <c r="BA136" s="151"/>
    </row>
    <row r="137">
      <c r="AZ137" s="151"/>
      <c r="BA137" s="151"/>
    </row>
    <row r="138">
      <c r="AZ138" s="151"/>
      <c r="BA138" s="151"/>
    </row>
    <row r="139">
      <c r="AZ139" s="151"/>
      <c r="BA139" s="151"/>
    </row>
    <row r="140">
      <c r="AZ140" s="151"/>
      <c r="BA140" s="151"/>
    </row>
    <row r="141">
      <c r="AZ141" s="151"/>
      <c r="BA141" s="151"/>
    </row>
    <row r="142">
      <c r="AZ142" s="151"/>
      <c r="BA142" s="151"/>
    </row>
    <row r="143">
      <c r="AZ143" s="151"/>
      <c r="BA143" s="151"/>
    </row>
    <row r="144">
      <c r="AZ144" s="151"/>
      <c r="BA144" s="151"/>
    </row>
    <row r="145">
      <c r="AZ145" s="151"/>
      <c r="BA145" s="151"/>
    </row>
    <row r="146">
      <c r="AZ146" s="151"/>
      <c r="BA146" s="151"/>
    </row>
    <row r="147">
      <c r="AZ147" s="151"/>
      <c r="BA147" s="151"/>
    </row>
    <row r="148">
      <c r="AZ148" s="151"/>
      <c r="BA148" s="151"/>
    </row>
    <row r="149">
      <c r="AZ149" s="151"/>
      <c r="BA149" s="151"/>
    </row>
    <row r="150">
      <c r="AZ150" s="151"/>
      <c r="BA150" s="151"/>
    </row>
    <row r="151">
      <c r="AZ151" s="151"/>
      <c r="BA151" s="151"/>
    </row>
    <row r="152">
      <c r="AZ152" s="151"/>
      <c r="BA152" s="151"/>
    </row>
    <row r="153">
      <c r="AZ153" s="151"/>
      <c r="BA153" s="151"/>
    </row>
    <row r="154">
      <c r="AZ154" s="151"/>
      <c r="BA154" s="151"/>
    </row>
    <row r="155">
      <c r="AZ155" s="151"/>
      <c r="BA155" s="151"/>
    </row>
    <row r="156">
      <c r="AZ156" s="151"/>
      <c r="BA156" s="151"/>
    </row>
    <row r="157">
      <c r="AZ157" s="151"/>
      <c r="BA157" s="151"/>
    </row>
    <row r="158">
      <c r="AZ158" s="151"/>
      <c r="BA158" s="151"/>
    </row>
    <row r="159">
      <c r="AZ159" s="151"/>
      <c r="BA159" s="151"/>
    </row>
    <row r="160">
      <c r="AZ160" s="151"/>
      <c r="BA160" s="151"/>
    </row>
    <row r="161">
      <c r="AZ161" s="151"/>
      <c r="BA161" s="151"/>
    </row>
    <row r="162">
      <c r="AZ162" s="151"/>
      <c r="BA162" s="151"/>
    </row>
    <row r="163">
      <c r="AZ163" s="151"/>
      <c r="BA163" s="151"/>
    </row>
    <row r="164">
      <c r="AZ164" s="151"/>
      <c r="BA164" s="151"/>
    </row>
    <row r="165">
      <c r="AZ165" s="151"/>
      <c r="BA165" s="151"/>
    </row>
    <row r="166">
      <c r="AZ166" s="151"/>
      <c r="BA166" s="151"/>
    </row>
    <row r="167">
      <c r="AZ167" s="151"/>
      <c r="BA167" s="151"/>
    </row>
    <row r="168">
      <c r="AZ168" s="151"/>
      <c r="BA168" s="151"/>
    </row>
    <row r="169">
      <c r="AZ169" s="151"/>
      <c r="BA169" s="151"/>
    </row>
    <row r="170">
      <c r="AZ170" s="151"/>
      <c r="BA170" s="151"/>
    </row>
    <row r="171">
      <c r="AZ171" s="151"/>
      <c r="BA171" s="151"/>
    </row>
    <row r="172">
      <c r="AZ172" s="151"/>
      <c r="BA172" s="151"/>
    </row>
    <row r="173">
      <c r="AZ173" s="151"/>
      <c r="BA173" s="151"/>
    </row>
    <row r="174">
      <c r="AZ174" s="151"/>
      <c r="BA174" s="151"/>
    </row>
    <row r="175">
      <c r="AZ175" s="151"/>
      <c r="BA175" s="151"/>
    </row>
    <row r="176">
      <c r="AZ176" s="151"/>
      <c r="BA176" s="151"/>
    </row>
    <row r="177">
      <c r="AZ177" s="151"/>
      <c r="BA177" s="151"/>
    </row>
    <row r="178">
      <c r="AZ178" s="151"/>
      <c r="BA178" s="151"/>
    </row>
    <row r="179">
      <c r="AZ179" s="151"/>
      <c r="BA179" s="151"/>
    </row>
    <row r="180">
      <c r="AZ180" s="151"/>
      <c r="BA180" s="151"/>
    </row>
    <row r="181">
      <c r="AZ181" s="151"/>
      <c r="BA181" s="151"/>
    </row>
    <row r="182">
      <c r="AZ182" s="151"/>
      <c r="BA182" s="151"/>
    </row>
    <row r="183">
      <c r="AZ183" s="151"/>
      <c r="BA183" s="151"/>
    </row>
    <row r="184">
      <c r="AZ184" s="151"/>
      <c r="BA184" s="151"/>
    </row>
    <row r="185">
      <c r="AZ185" s="151"/>
      <c r="BA185" s="151"/>
    </row>
    <row r="186">
      <c r="AZ186" s="151"/>
      <c r="BA186" s="151"/>
    </row>
    <row r="187">
      <c r="AZ187" s="151"/>
      <c r="BA187" s="151"/>
    </row>
    <row r="188">
      <c r="AZ188" s="151"/>
      <c r="BA188" s="151"/>
    </row>
    <row r="189">
      <c r="AZ189" s="151"/>
      <c r="BA189" s="151"/>
    </row>
    <row r="190">
      <c r="AZ190" s="151"/>
      <c r="BA190" s="151"/>
    </row>
    <row r="191">
      <c r="AZ191" s="151"/>
      <c r="BA191" s="151"/>
    </row>
    <row r="192">
      <c r="AZ192" s="151"/>
      <c r="BA192" s="151"/>
    </row>
    <row r="193">
      <c r="AZ193" s="151"/>
      <c r="BA193" s="151"/>
    </row>
    <row r="194">
      <c r="AZ194" s="151"/>
      <c r="BA194" s="151"/>
    </row>
    <row r="195">
      <c r="AZ195" s="151"/>
      <c r="BA195" s="151"/>
    </row>
    <row r="196">
      <c r="AZ196" s="151"/>
      <c r="BA196" s="151"/>
    </row>
    <row r="197">
      <c r="AZ197" s="151"/>
      <c r="BA197" s="151"/>
    </row>
    <row r="198">
      <c r="AZ198" s="151"/>
      <c r="BA198" s="151"/>
    </row>
    <row r="199">
      <c r="AZ199" s="151"/>
      <c r="BA199" s="151"/>
    </row>
    <row r="200">
      <c r="AZ200" s="151"/>
      <c r="BA200" s="151"/>
    </row>
    <row r="201">
      <c r="AZ201" s="151"/>
      <c r="BA201" s="151"/>
    </row>
    <row r="202">
      <c r="AZ202" s="151"/>
      <c r="BA202" s="151"/>
    </row>
    <row r="203">
      <c r="AZ203" s="151"/>
      <c r="BA203" s="151"/>
    </row>
    <row r="204">
      <c r="AZ204" s="151"/>
      <c r="BA204" s="151"/>
    </row>
    <row r="205">
      <c r="AZ205" s="151"/>
      <c r="BA205" s="151"/>
    </row>
    <row r="206">
      <c r="AZ206" s="151"/>
      <c r="BA206" s="151"/>
    </row>
    <row r="207">
      <c r="AZ207" s="151"/>
      <c r="BA207" s="151"/>
    </row>
    <row r="208">
      <c r="AZ208" s="151"/>
      <c r="BA208" s="151"/>
    </row>
    <row r="209">
      <c r="AZ209" s="151"/>
      <c r="BA209" s="151"/>
    </row>
    <row r="210">
      <c r="AZ210" s="151"/>
      <c r="BA210" s="151"/>
    </row>
    <row r="211">
      <c r="AZ211" s="151"/>
      <c r="BA211" s="151"/>
    </row>
    <row r="212">
      <c r="AZ212" s="151"/>
      <c r="BA212" s="151"/>
    </row>
    <row r="213">
      <c r="AZ213" s="151"/>
      <c r="BA213" s="151"/>
    </row>
    <row r="214">
      <c r="AZ214" s="151"/>
      <c r="BA214" s="151"/>
    </row>
    <row r="215">
      <c r="AZ215" s="151"/>
      <c r="BA215" s="151"/>
    </row>
    <row r="216">
      <c r="AZ216" s="151"/>
      <c r="BA216" s="151"/>
    </row>
    <row r="217">
      <c r="AZ217" s="151"/>
      <c r="BA217" s="151"/>
    </row>
    <row r="218">
      <c r="AZ218" s="151"/>
      <c r="BA218" s="151"/>
    </row>
    <row r="219">
      <c r="AZ219" s="151"/>
      <c r="BA219" s="151"/>
    </row>
    <row r="220">
      <c r="AZ220" s="151"/>
      <c r="BA220" s="151"/>
    </row>
    <row r="221">
      <c r="AZ221" s="151"/>
      <c r="BA221" s="151"/>
    </row>
    <row r="222">
      <c r="AZ222" s="151"/>
      <c r="BA222" s="151"/>
    </row>
    <row r="223">
      <c r="AZ223" s="151"/>
      <c r="BA223" s="151"/>
    </row>
    <row r="224">
      <c r="AZ224" s="151"/>
      <c r="BA224" s="151"/>
    </row>
    <row r="225">
      <c r="AZ225" s="151"/>
      <c r="BA225" s="151"/>
    </row>
    <row r="226">
      <c r="AZ226" s="151"/>
      <c r="BA226" s="151"/>
    </row>
    <row r="227">
      <c r="AZ227" s="151"/>
      <c r="BA227" s="151"/>
    </row>
    <row r="228">
      <c r="AZ228" s="151"/>
      <c r="BA228" s="151"/>
    </row>
    <row r="229">
      <c r="AZ229" s="151"/>
      <c r="BA229" s="151"/>
    </row>
    <row r="230">
      <c r="AZ230" s="151"/>
      <c r="BA230" s="151"/>
    </row>
    <row r="231">
      <c r="AZ231" s="151"/>
      <c r="BA231" s="151"/>
    </row>
    <row r="232">
      <c r="AZ232" s="151"/>
      <c r="BA232" s="151"/>
    </row>
    <row r="233">
      <c r="AZ233" s="151"/>
      <c r="BA233" s="151"/>
    </row>
    <row r="234">
      <c r="AZ234" s="151"/>
      <c r="BA234" s="151"/>
    </row>
    <row r="235">
      <c r="AZ235" s="151"/>
      <c r="BA235" s="151"/>
    </row>
    <row r="236">
      <c r="AZ236" s="151"/>
      <c r="BA236" s="151"/>
    </row>
    <row r="237">
      <c r="AZ237" s="151"/>
      <c r="BA237" s="151"/>
    </row>
    <row r="238">
      <c r="AZ238" s="151"/>
      <c r="BA238" s="151"/>
    </row>
    <row r="239">
      <c r="AZ239" s="151"/>
      <c r="BA239" s="151"/>
    </row>
    <row r="240">
      <c r="AZ240" s="151"/>
      <c r="BA240" s="151"/>
    </row>
    <row r="241">
      <c r="AZ241" s="151"/>
      <c r="BA241" s="151"/>
    </row>
    <row r="242">
      <c r="AZ242" s="151"/>
      <c r="BA242" s="151"/>
    </row>
    <row r="243">
      <c r="AZ243" s="151"/>
      <c r="BA243" s="151"/>
    </row>
    <row r="244">
      <c r="AZ244" s="151"/>
      <c r="BA244" s="151"/>
    </row>
    <row r="245">
      <c r="AZ245" s="151"/>
      <c r="BA245" s="151"/>
    </row>
    <row r="246">
      <c r="AZ246" s="151"/>
      <c r="BA246" s="151"/>
    </row>
    <row r="247">
      <c r="AZ247" s="151"/>
      <c r="BA247" s="151"/>
    </row>
    <row r="248">
      <c r="AZ248" s="151"/>
      <c r="BA248" s="151"/>
    </row>
    <row r="249">
      <c r="AZ249" s="151"/>
      <c r="BA249" s="151"/>
    </row>
    <row r="250">
      <c r="AZ250" s="151"/>
      <c r="BA250" s="151"/>
    </row>
    <row r="251">
      <c r="AZ251" s="151"/>
      <c r="BA251" s="151"/>
    </row>
    <row r="252">
      <c r="AZ252" s="151"/>
      <c r="BA252" s="151"/>
    </row>
    <row r="253">
      <c r="AZ253" s="151"/>
      <c r="BA253" s="151"/>
    </row>
    <row r="254">
      <c r="AZ254" s="151"/>
      <c r="BA254" s="151"/>
    </row>
    <row r="255">
      <c r="AZ255" s="151"/>
      <c r="BA255" s="151"/>
    </row>
    <row r="256">
      <c r="AZ256" s="151"/>
      <c r="BA256" s="151"/>
    </row>
    <row r="257">
      <c r="AZ257" s="151"/>
      <c r="BA257" s="151"/>
    </row>
    <row r="258">
      <c r="AZ258" s="151"/>
      <c r="BA258" s="151"/>
    </row>
    <row r="259">
      <c r="AZ259" s="151"/>
      <c r="BA259" s="151"/>
    </row>
    <row r="260">
      <c r="AZ260" s="151"/>
      <c r="BA260" s="151"/>
    </row>
    <row r="261">
      <c r="AZ261" s="151"/>
      <c r="BA261" s="151"/>
    </row>
    <row r="262">
      <c r="AZ262" s="151"/>
      <c r="BA262" s="151"/>
    </row>
    <row r="263">
      <c r="AZ263" s="151"/>
      <c r="BA263" s="151"/>
    </row>
    <row r="264">
      <c r="AZ264" s="151"/>
      <c r="BA264" s="151"/>
    </row>
    <row r="265">
      <c r="AZ265" s="151"/>
      <c r="BA265" s="151"/>
    </row>
    <row r="266">
      <c r="AZ266" s="151"/>
      <c r="BA266" s="151"/>
    </row>
    <row r="267">
      <c r="AZ267" s="151"/>
      <c r="BA267" s="151"/>
    </row>
    <row r="268">
      <c r="AZ268" s="151"/>
      <c r="BA268" s="151"/>
    </row>
    <row r="269">
      <c r="AZ269" s="151"/>
      <c r="BA269" s="151"/>
    </row>
    <row r="270">
      <c r="AZ270" s="151"/>
      <c r="BA270" s="151"/>
    </row>
    <row r="271">
      <c r="AZ271" s="151"/>
      <c r="BA271" s="151"/>
    </row>
    <row r="272">
      <c r="AZ272" s="151"/>
      <c r="BA272" s="151"/>
    </row>
    <row r="273">
      <c r="AZ273" s="151"/>
      <c r="BA273" s="151"/>
    </row>
    <row r="274">
      <c r="AZ274" s="151"/>
      <c r="BA274" s="151"/>
    </row>
    <row r="275">
      <c r="AZ275" s="151"/>
      <c r="BA275" s="151"/>
    </row>
    <row r="276">
      <c r="AZ276" s="151"/>
      <c r="BA276" s="151"/>
    </row>
    <row r="277">
      <c r="AZ277" s="151"/>
      <c r="BA277" s="151"/>
    </row>
    <row r="278">
      <c r="AZ278" s="151"/>
      <c r="BA278" s="151"/>
    </row>
    <row r="279">
      <c r="AZ279" s="151"/>
      <c r="BA279" s="151"/>
    </row>
    <row r="280">
      <c r="AZ280" s="151"/>
      <c r="BA280" s="151"/>
    </row>
    <row r="281">
      <c r="AZ281" s="151"/>
      <c r="BA281" s="151"/>
    </row>
    <row r="282">
      <c r="AZ282" s="151"/>
      <c r="BA282" s="151"/>
    </row>
    <row r="283">
      <c r="AZ283" s="151"/>
      <c r="BA283" s="151"/>
    </row>
    <row r="284">
      <c r="AZ284" s="151"/>
      <c r="BA284" s="151"/>
    </row>
    <row r="285">
      <c r="AZ285" s="151"/>
      <c r="BA285" s="151"/>
    </row>
    <row r="286">
      <c r="AZ286" s="151"/>
      <c r="BA286" s="151"/>
    </row>
    <row r="287">
      <c r="AZ287" s="151"/>
      <c r="BA287" s="151"/>
    </row>
    <row r="288">
      <c r="AZ288" s="151"/>
      <c r="BA288" s="151"/>
    </row>
    <row r="289">
      <c r="AZ289" s="151"/>
      <c r="BA289" s="151"/>
    </row>
    <row r="290">
      <c r="AZ290" s="151"/>
      <c r="BA290" s="151"/>
    </row>
    <row r="291">
      <c r="AZ291" s="151"/>
      <c r="BA291" s="151"/>
    </row>
    <row r="292">
      <c r="AZ292" s="151"/>
      <c r="BA292" s="151"/>
    </row>
    <row r="293">
      <c r="AZ293" s="151"/>
      <c r="BA293" s="151"/>
    </row>
    <row r="294">
      <c r="AZ294" s="151"/>
      <c r="BA294" s="151"/>
    </row>
    <row r="295">
      <c r="AZ295" s="151"/>
      <c r="BA295" s="151"/>
    </row>
    <row r="296">
      <c r="AZ296" s="151"/>
      <c r="BA296" s="151"/>
    </row>
    <row r="297">
      <c r="AZ297" s="151"/>
      <c r="BA297" s="151"/>
    </row>
    <row r="298">
      <c r="AZ298" s="151"/>
      <c r="BA298" s="151"/>
    </row>
    <row r="299">
      <c r="AZ299" s="151"/>
      <c r="BA299" s="151"/>
    </row>
    <row r="300">
      <c r="AZ300" s="151"/>
      <c r="BA300" s="151"/>
    </row>
    <row r="301">
      <c r="AZ301" s="151"/>
      <c r="BA301" s="151"/>
    </row>
    <row r="302">
      <c r="AZ302" s="151"/>
      <c r="BA302" s="151"/>
    </row>
    <row r="303">
      <c r="AZ303" s="151"/>
      <c r="BA303" s="151"/>
    </row>
    <row r="304">
      <c r="AZ304" s="151"/>
      <c r="BA304" s="151"/>
    </row>
    <row r="305">
      <c r="AZ305" s="151"/>
      <c r="BA305" s="151"/>
    </row>
    <row r="306">
      <c r="AZ306" s="151"/>
      <c r="BA306" s="151"/>
    </row>
    <row r="307">
      <c r="AZ307" s="151"/>
      <c r="BA307" s="151"/>
    </row>
    <row r="308">
      <c r="AZ308" s="151"/>
      <c r="BA308" s="151"/>
    </row>
    <row r="309">
      <c r="AZ309" s="151"/>
      <c r="BA309" s="151"/>
    </row>
    <row r="310">
      <c r="AZ310" s="151"/>
      <c r="BA310" s="151"/>
    </row>
    <row r="311">
      <c r="AZ311" s="151"/>
      <c r="BA311" s="151"/>
    </row>
    <row r="312">
      <c r="AZ312" s="151"/>
      <c r="BA312" s="151"/>
    </row>
    <row r="313">
      <c r="AZ313" s="151"/>
      <c r="BA313" s="151"/>
    </row>
    <row r="314">
      <c r="AZ314" s="151"/>
      <c r="BA314" s="151"/>
    </row>
    <row r="315">
      <c r="AZ315" s="151"/>
      <c r="BA315" s="151"/>
    </row>
    <row r="316">
      <c r="AZ316" s="151"/>
      <c r="BA316" s="151"/>
    </row>
    <row r="317">
      <c r="AZ317" s="151"/>
      <c r="BA317" s="151"/>
    </row>
    <row r="318">
      <c r="AZ318" s="151"/>
      <c r="BA318" s="151"/>
    </row>
    <row r="319">
      <c r="AZ319" s="151"/>
      <c r="BA319" s="151"/>
    </row>
    <row r="320">
      <c r="AZ320" s="151"/>
      <c r="BA320" s="151"/>
    </row>
    <row r="321">
      <c r="AZ321" s="151"/>
      <c r="BA321" s="151"/>
    </row>
    <row r="322">
      <c r="AZ322" s="151"/>
      <c r="BA322" s="151"/>
    </row>
    <row r="323">
      <c r="AZ323" s="151"/>
      <c r="BA323" s="151"/>
    </row>
    <row r="324">
      <c r="AZ324" s="151"/>
      <c r="BA324" s="151"/>
    </row>
    <row r="325">
      <c r="AZ325" s="151"/>
      <c r="BA325" s="151"/>
    </row>
    <row r="326">
      <c r="AZ326" s="151"/>
      <c r="BA326" s="151"/>
    </row>
    <row r="327">
      <c r="AZ327" s="151"/>
      <c r="BA327" s="151"/>
    </row>
    <row r="328">
      <c r="AZ328" s="151"/>
      <c r="BA328" s="151"/>
    </row>
    <row r="329">
      <c r="AZ329" s="151"/>
      <c r="BA329" s="151"/>
    </row>
    <row r="330">
      <c r="AZ330" s="151"/>
      <c r="BA330" s="151"/>
    </row>
    <row r="331">
      <c r="AZ331" s="151"/>
      <c r="BA331" s="151"/>
    </row>
    <row r="332">
      <c r="AZ332" s="151"/>
      <c r="BA332" s="151"/>
    </row>
    <row r="333">
      <c r="AZ333" s="151"/>
      <c r="BA333" s="151"/>
    </row>
    <row r="334">
      <c r="AZ334" s="151"/>
      <c r="BA334" s="151"/>
    </row>
    <row r="335">
      <c r="AZ335" s="151"/>
      <c r="BA335" s="151"/>
    </row>
    <row r="336">
      <c r="AZ336" s="151"/>
      <c r="BA336" s="151"/>
    </row>
    <row r="337">
      <c r="AZ337" s="151"/>
      <c r="BA337" s="151"/>
    </row>
    <row r="338">
      <c r="AZ338" s="151"/>
      <c r="BA338" s="151"/>
    </row>
    <row r="339">
      <c r="AZ339" s="151"/>
      <c r="BA339" s="151"/>
    </row>
    <row r="340">
      <c r="AZ340" s="151"/>
      <c r="BA340" s="151"/>
    </row>
    <row r="341">
      <c r="AZ341" s="151"/>
      <c r="BA341" s="151"/>
    </row>
    <row r="342">
      <c r="AZ342" s="151"/>
      <c r="BA342" s="151"/>
    </row>
    <row r="343">
      <c r="AZ343" s="151"/>
      <c r="BA343" s="151"/>
    </row>
    <row r="344">
      <c r="AZ344" s="151"/>
      <c r="BA344" s="151"/>
    </row>
    <row r="345">
      <c r="AZ345" s="151"/>
      <c r="BA345" s="151"/>
    </row>
    <row r="346">
      <c r="AZ346" s="151"/>
      <c r="BA346" s="151"/>
    </row>
    <row r="347">
      <c r="AZ347" s="151"/>
      <c r="BA347" s="151"/>
    </row>
    <row r="348">
      <c r="AZ348" s="151"/>
      <c r="BA348" s="151"/>
    </row>
    <row r="349">
      <c r="AZ349" s="151"/>
      <c r="BA349" s="151"/>
    </row>
    <row r="350">
      <c r="AZ350" s="151"/>
      <c r="BA350" s="151"/>
    </row>
    <row r="351">
      <c r="AZ351" s="151"/>
      <c r="BA351" s="151"/>
    </row>
    <row r="352">
      <c r="AZ352" s="151"/>
      <c r="BA352" s="151"/>
    </row>
    <row r="353">
      <c r="AZ353" s="151"/>
      <c r="BA353" s="151"/>
    </row>
    <row r="354">
      <c r="AZ354" s="151"/>
      <c r="BA354" s="151"/>
    </row>
    <row r="355">
      <c r="AZ355" s="151"/>
      <c r="BA355" s="151"/>
    </row>
    <row r="356">
      <c r="AZ356" s="151"/>
      <c r="BA356" s="151"/>
    </row>
    <row r="357">
      <c r="AZ357" s="151"/>
      <c r="BA357" s="151"/>
    </row>
    <row r="358">
      <c r="AZ358" s="151"/>
      <c r="BA358" s="151"/>
    </row>
    <row r="359">
      <c r="AZ359" s="151"/>
      <c r="BA359" s="151"/>
    </row>
    <row r="360">
      <c r="AZ360" s="151"/>
      <c r="BA360" s="151"/>
    </row>
    <row r="361">
      <c r="AZ361" s="151"/>
      <c r="BA361" s="151"/>
    </row>
    <row r="362">
      <c r="AZ362" s="151"/>
      <c r="BA362" s="151"/>
    </row>
    <row r="363">
      <c r="AZ363" s="151"/>
      <c r="BA363" s="151"/>
    </row>
    <row r="364">
      <c r="AZ364" s="151"/>
      <c r="BA364" s="151"/>
    </row>
    <row r="365">
      <c r="AZ365" s="151"/>
      <c r="BA365" s="151"/>
    </row>
    <row r="366">
      <c r="AZ366" s="151"/>
      <c r="BA366" s="151"/>
    </row>
    <row r="367">
      <c r="AZ367" s="151"/>
      <c r="BA367" s="151"/>
    </row>
    <row r="368">
      <c r="AZ368" s="151"/>
      <c r="BA368" s="151"/>
    </row>
    <row r="369">
      <c r="AZ369" s="151"/>
      <c r="BA369" s="151"/>
    </row>
    <row r="370">
      <c r="AZ370" s="151"/>
      <c r="BA370" s="151"/>
    </row>
    <row r="371">
      <c r="AZ371" s="151"/>
      <c r="BA371" s="151"/>
    </row>
    <row r="372">
      <c r="AZ372" s="151"/>
      <c r="BA372" s="151"/>
    </row>
    <row r="373">
      <c r="AZ373" s="151"/>
      <c r="BA373" s="151"/>
    </row>
    <row r="374">
      <c r="AZ374" s="151"/>
      <c r="BA374" s="151"/>
    </row>
    <row r="375">
      <c r="AZ375" s="151"/>
      <c r="BA375" s="151"/>
    </row>
    <row r="376">
      <c r="AZ376" s="151"/>
      <c r="BA376" s="151"/>
    </row>
    <row r="377">
      <c r="AZ377" s="151"/>
      <c r="BA377" s="151"/>
    </row>
    <row r="378">
      <c r="AZ378" s="151"/>
      <c r="BA378" s="151"/>
    </row>
    <row r="379">
      <c r="AZ379" s="151"/>
      <c r="BA379" s="151"/>
    </row>
    <row r="380">
      <c r="AZ380" s="151"/>
      <c r="BA380" s="151"/>
    </row>
    <row r="381">
      <c r="AZ381" s="151"/>
      <c r="BA381" s="151"/>
    </row>
    <row r="382">
      <c r="AZ382" s="151"/>
      <c r="BA382" s="151"/>
    </row>
    <row r="383">
      <c r="AZ383" s="151"/>
      <c r="BA383" s="151"/>
    </row>
    <row r="384">
      <c r="AZ384" s="151"/>
      <c r="BA384" s="151"/>
    </row>
    <row r="385">
      <c r="AZ385" s="151"/>
      <c r="BA385" s="151"/>
    </row>
    <row r="386">
      <c r="AZ386" s="151"/>
      <c r="BA386" s="151"/>
    </row>
    <row r="387">
      <c r="AZ387" s="151"/>
      <c r="BA387" s="151"/>
    </row>
    <row r="388">
      <c r="AZ388" s="151"/>
      <c r="BA388" s="151"/>
    </row>
    <row r="389">
      <c r="AZ389" s="151"/>
      <c r="BA389" s="151"/>
    </row>
    <row r="390">
      <c r="AZ390" s="151"/>
      <c r="BA390" s="151"/>
    </row>
    <row r="391">
      <c r="AZ391" s="151"/>
      <c r="BA391" s="151"/>
    </row>
    <row r="392">
      <c r="AZ392" s="151"/>
      <c r="BA392" s="151"/>
    </row>
    <row r="393">
      <c r="AZ393" s="151"/>
      <c r="BA393" s="151"/>
    </row>
    <row r="394">
      <c r="AZ394" s="151"/>
      <c r="BA394" s="151"/>
    </row>
    <row r="395">
      <c r="AZ395" s="151"/>
      <c r="BA395" s="151"/>
    </row>
    <row r="396">
      <c r="AZ396" s="151"/>
      <c r="BA396" s="151"/>
    </row>
    <row r="397">
      <c r="AZ397" s="151"/>
      <c r="BA397" s="151"/>
    </row>
    <row r="398">
      <c r="AZ398" s="151"/>
      <c r="BA398" s="151"/>
    </row>
    <row r="399">
      <c r="AZ399" s="151"/>
      <c r="BA399" s="151"/>
    </row>
    <row r="400">
      <c r="AZ400" s="151"/>
      <c r="BA400" s="151"/>
    </row>
    <row r="401">
      <c r="AZ401" s="151"/>
      <c r="BA401" s="151"/>
    </row>
    <row r="402">
      <c r="AZ402" s="151"/>
      <c r="BA402" s="151"/>
    </row>
    <row r="403">
      <c r="AZ403" s="151"/>
      <c r="BA403" s="151"/>
    </row>
    <row r="404">
      <c r="AZ404" s="151"/>
      <c r="BA404" s="151"/>
    </row>
    <row r="405">
      <c r="AZ405" s="151"/>
      <c r="BA405" s="151"/>
    </row>
    <row r="406">
      <c r="AZ406" s="151"/>
      <c r="BA406" s="151"/>
    </row>
    <row r="407">
      <c r="AZ407" s="151"/>
      <c r="BA407" s="151"/>
    </row>
    <row r="408">
      <c r="AZ408" s="151"/>
      <c r="BA408" s="151"/>
    </row>
    <row r="409">
      <c r="AZ409" s="151"/>
      <c r="BA409" s="151"/>
    </row>
    <row r="410">
      <c r="AZ410" s="151"/>
      <c r="BA410" s="151"/>
    </row>
    <row r="411">
      <c r="AZ411" s="151"/>
      <c r="BA411" s="151"/>
    </row>
    <row r="412">
      <c r="AZ412" s="151"/>
      <c r="BA412" s="151"/>
    </row>
    <row r="413">
      <c r="AZ413" s="151"/>
      <c r="BA413" s="151"/>
    </row>
    <row r="414">
      <c r="AZ414" s="151"/>
      <c r="BA414" s="151"/>
    </row>
    <row r="415">
      <c r="AZ415" s="151"/>
      <c r="BA415" s="151"/>
    </row>
    <row r="416">
      <c r="AZ416" s="151"/>
      <c r="BA416" s="151"/>
    </row>
    <row r="417">
      <c r="AZ417" s="151"/>
      <c r="BA417" s="151"/>
    </row>
    <row r="418">
      <c r="AZ418" s="151"/>
      <c r="BA418" s="151"/>
    </row>
    <row r="419">
      <c r="AZ419" s="151"/>
      <c r="BA419" s="151"/>
    </row>
    <row r="420">
      <c r="AZ420" s="151"/>
      <c r="BA420" s="151"/>
    </row>
    <row r="421">
      <c r="AZ421" s="151"/>
      <c r="BA421" s="151"/>
    </row>
    <row r="422">
      <c r="AZ422" s="151"/>
      <c r="BA422" s="151"/>
    </row>
    <row r="423">
      <c r="AZ423" s="151"/>
      <c r="BA423" s="151"/>
    </row>
    <row r="424">
      <c r="AZ424" s="151"/>
      <c r="BA424" s="151"/>
    </row>
    <row r="425">
      <c r="AZ425" s="151"/>
      <c r="BA425" s="151"/>
    </row>
    <row r="426">
      <c r="AZ426" s="151"/>
      <c r="BA426" s="151"/>
    </row>
    <row r="427">
      <c r="AZ427" s="151"/>
      <c r="BA427" s="151"/>
    </row>
    <row r="428">
      <c r="AZ428" s="151"/>
      <c r="BA428" s="151"/>
    </row>
    <row r="429">
      <c r="AZ429" s="151"/>
      <c r="BA429" s="151"/>
    </row>
    <row r="430">
      <c r="AZ430" s="151"/>
      <c r="BA430" s="151"/>
    </row>
    <row r="431">
      <c r="AZ431" s="151"/>
      <c r="BA431" s="151"/>
    </row>
    <row r="432">
      <c r="AZ432" s="151"/>
      <c r="BA432" s="151"/>
    </row>
    <row r="433">
      <c r="AZ433" s="151"/>
      <c r="BA433" s="151"/>
    </row>
    <row r="434">
      <c r="AZ434" s="151"/>
      <c r="BA434" s="151"/>
    </row>
    <row r="435">
      <c r="AZ435" s="151"/>
      <c r="BA435" s="151"/>
    </row>
    <row r="436">
      <c r="AZ436" s="151"/>
      <c r="BA436" s="151"/>
    </row>
    <row r="437">
      <c r="AZ437" s="151"/>
      <c r="BA437" s="151"/>
    </row>
    <row r="438">
      <c r="AZ438" s="151"/>
      <c r="BA438" s="151"/>
    </row>
    <row r="439">
      <c r="AZ439" s="151"/>
      <c r="BA439" s="151"/>
    </row>
    <row r="440">
      <c r="AZ440" s="151"/>
      <c r="BA440" s="151"/>
    </row>
    <row r="441">
      <c r="AZ441" s="151"/>
      <c r="BA441" s="151"/>
    </row>
    <row r="442">
      <c r="AZ442" s="151"/>
      <c r="BA442" s="151"/>
    </row>
    <row r="443">
      <c r="AZ443" s="151"/>
      <c r="BA443" s="151"/>
    </row>
    <row r="444">
      <c r="AZ444" s="151"/>
      <c r="BA444" s="151"/>
    </row>
    <row r="445">
      <c r="AZ445" s="151"/>
      <c r="BA445" s="151"/>
    </row>
    <row r="446">
      <c r="AZ446" s="151"/>
      <c r="BA446" s="151"/>
    </row>
    <row r="447">
      <c r="AZ447" s="151"/>
      <c r="BA447" s="151"/>
    </row>
    <row r="448">
      <c r="AZ448" s="151"/>
      <c r="BA448" s="151"/>
    </row>
    <row r="449">
      <c r="AZ449" s="151"/>
      <c r="BA449" s="151"/>
    </row>
    <row r="450">
      <c r="AZ450" s="151"/>
      <c r="BA450" s="151"/>
    </row>
    <row r="451">
      <c r="AZ451" s="151"/>
      <c r="BA451" s="151"/>
    </row>
    <row r="452">
      <c r="AZ452" s="151"/>
      <c r="BA452" s="151"/>
    </row>
    <row r="453">
      <c r="AZ453" s="151"/>
      <c r="BA453" s="151"/>
    </row>
    <row r="454">
      <c r="AZ454" s="151"/>
      <c r="BA454" s="151"/>
    </row>
    <row r="455">
      <c r="AZ455" s="151"/>
      <c r="BA455" s="151"/>
    </row>
    <row r="456">
      <c r="AZ456" s="151"/>
      <c r="BA456" s="151"/>
    </row>
    <row r="457">
      <c r="AZ457" s="151"/>
      <c r="BA457" s="151"/>
    </row>
    <row r="458">
      <c r="AZ458" s="151"/>
      <c r="BA458" s="151"/>
    </row>
    <row r="459">
      <c r="AZ459" s="151"/>
      <c r="BA459" s="151"/>
    </row>
    <row r="460">
      <c r="AZ460" s="151"/>
      <c r="BA460" s="151"/>
    </row>
    <row r="461">
      <c r="AZ461" s="151"/>
      <c r="BA461" s="151"/>
    </row>
    <row r="462">
      <c r="AZ462" s="151"/>
      <c r="BA462" s="151"/>
    </row>
    <row r="463">
      <c r="AZ463" s="151"/>
      <c r="BA463" s="151"/>
    </row>
    <row r="464">
      <c r="AZ464" s="151"/>
      <c r="BA464" s="151"/>
    </row>
    <row r="465">
      <c r="AZ465" s="151"/>
      <c r="BA465" s="151"/>
    </row>
    <row r="466">
      <c r="AZ466" s="151"/>
      <c r="BA466" s="151"/>
    </row>
    <row r="467">
      <c r="AZ467" s="151"/>
      <c r="BA467" s="151"/>
    </row>
    <row r="468">
      <c r="AZ468" s="151"/>
      <c r="BA468" s="151"/>
    </row>
    <row r="469">
      <c r="AZ469" s="151"/>
      <c r="BA469" s="151"/>
    </row>
    <row r="470">
      <c r="AZ470" s="151"/>
      <c r="BA470" s="151"/>
    </row>
    <row r="471">
      <c r="AZ471" s="151"/>
      <c r="BA471" s="151"/>
    </row>
    <row r="472">
      <c r="AZ472" s="151"/>
      <c r="BA472" s="151"/>
    </row>
    <row r="473">
      <c r="AZ473" s="151"/>
      <c r="BA473" s="151"/>
    </row>
    <row r="474">
      <c r="AZ474" s="151"/>
      <c r="BA474" s="151"/>
    </row>
    <row r="475">
      <c r="AZ475" s="151"/>
      <c r="BA475" s="151"/>
    </row>
    <row r="476">
      <c r="AZ476" s="151"/>
      <c r="BA476" s="151"/>
    </row>
    <row r="477">
      <c r="AZ477" s="151"/>
      <c r="BA477" s="151"/>
    </row>
    <row r="478">
      <c r="AZ478" s="151"/>
      <c r="BA478" s="151"/>
    </row>
    <row r="479">
      <c r="AZ479" s="151"/>
      <c r="BA479" s="151"/>
    </row>
    <row r="480">
      <c r="AZ480" s="151"/>
      <c r="BA480" s="151"/>
    </row>
    <row r="481">
      <c r="AZ481" s="151"/>
      <c r="BA481" s="151"/>
    </row>
    <row r="482">
      <c r="AZ482" s="151"/>
      <c r="BA482" s="151"/>
    </row>
    <row r="483">
      <c r="AZ483" s="151"/>
      <c r="BA483" s="151"/>
    </row>
    <row r="484">
      <c r="AZ484" s="151"/>
      <c r="BA484" s="151"/>
    </row>
    <row r="485">
      <c r="AZ485" s="151"/>
      <c r="BA485" s="151"/>
    </row>
    <row r="486">
      <c r="AZ486" s="151"/>
      <c r="BA486" s="151"/>
    </row>
    <row r="487">
      <c r="AZ487" s="151"/>
      <c r="BA487" s="151"/>
    </row>
    <row r="488">
      <c r="AZ488" s="151"/>
      <c r="BA488" s="151"/>
    </row>
    <row r="489">
      <c r="AZ489" s="151"/>
      <c r="BA489" s="151"/>
    </row>
    <row r="490">
      <c r="AZ490" s="151"/>
      <c r="BA490" s="151"/>
    </row>
    <row r="491">
      <c r="AZ491" s="151"/>
      <c r="BA491" s="151"/>
    </row>
    <row r="492">
      <c r="AZ492" s="151"/>
      <c r="BA492" s="151"/>
    </row>
    <row r="493">
      <c r="AZ493" s="151"/>
      <c r="BA493" s="151"/>
    </row>
    <row r="494">
      <c r="AZ494" s="151"/>
      <c r="BA494" s="151"/>
    </row>
    <row r="495">
      <c r="AZ495" s="151"/>
      <c r="BA495" s="151"/>
    </row>
    <row r="496">
      <c r="AZ496" s="151"/>
      <c r="BA496" s="151"/>
    </row>
    <row r="497">
      <c r="AZ497" s="151"/>
      <c r="BA497" s="151"/>
    </row>
    <row r="498">
      <c r="AZ498" s="151"/>
      <c r="BA498" s="151"/>
    </row>
    <row r="499">
      <c r="AZ499" s="151"/>
      <c r="BA499" s="151"/>
    </row>
    <row r="500">
      <c r="AZ500" s="151"/>
      <c r="BA500" s="151"/>
    </row>
    <row r="501">
      <c r="AZ501" s="151"/>
      <c r="BA501" s="151"/>
    </row>
    <row r="502">
      <c r="AZ502" s="151"/>
      <c r="BA502" s="151"/>
    </row>
    <row r="503">
      <c r="AZ503" s="151"/>
      <c r="BA503" s="151"/>
    </row>
    <row r="504">
      <c r="AZ504" s="151"/>
      <c r="BA504" s="151"/>
    </row>
    <row r="505">
      <c r="AZ505" s="151"/>
      <c r="BA505" s="151"/>
    </row>
    <row r="506">
      <c r="AZ506" s="151"/>
      <c r="BA506" s="151"/>
    </row>
    <row r="507">
      <c r="AZ507" s="151"/>
      <c r="BA507" s="151"/>
    </row>
    <row r="508">
      <c r="AZ508" s="151"/>
      <c r="BA508" s="151"/>
    </row>
    <row r="509">
      <c r="AZ509" s="151"/>
      <c r="BA509" s="151"/>
    </row>
    <row r="510">
      <c r="AZ510" s="151"/>
      <c r="BA510" s="151"/>
    </row>
    <row r="511">
      <c r="AZ511" s="151"/>
      <c r="BA511" s="151"/>
    </row>
    <row r="512">
      <c r="AZ512" s="151"/>
      <c r="BA512" s="151"/>
    </row>
    <row r="513">
      <c r="AZ513" s="151"/>
      <c r="BA513" s="151"/>
    </row>
    <row r="514">
      <c r="AZ514" s="151"/>
      <c r="BA514" s="151"/>
    </row>
    <row r="515">
      <c r="AZ515" s="151"/>
      <c r="BA515" s="151"/>
    </row>
    <row r="516">
      <c r="AZ516" s="151"/>
      <c r="BA516" s="151"/>
    </row>
    <row r="517">
      <c r="AZ517" s="151"/>
      <c r="BA517" s="151"/>
    </row>
    <row r="518">
      <c r="AZ518" s="151"/>
      <c r="BA518" s="151"/>
    </row>
    <row r="519">
      <c r="AZ519" s="151"/>
      <c r="BA519" s="151"/>
    </row>
    <row r="520">
      <c r="AZ520" s="151"/>
      <c r="BA520" s="151"/>
    </row>
    <row r="521">
      <c r="AZ521" s="151"/>
      <c r="BA521" s="151"/>
    </row>
    <row r="522">
      <c r="AZ522" s="151"/>
      <c r="BA522" s="151"/>
    </row>
    <row r="523">
      <c r="AZ523" s="151"/>
      <c r="BA523" s="151"/>
    </row>
    <row r="524">
      <c r="AZ524" s="151"/>
      <c r="BA524" s="151"/>
    </row>
    <row r="525">
      <c r="AZ525" s="151"/>
      <c r="BA525" s="151"/>
    </row>
    <row r="526">
      <c r="AZ526" s="151"/>
      <c r="BA526" s="151"/>
    </row>
    <row r="527">
      <c r="AZ527" s="151"/>
      <c r="BA527" s="151"/>
    </row>
    <row r="528">
      <c r="AZ528" s="151"/>
      <c r="BA528" s="151"/>
    </row>
    <row r="529">
      <c r="AZ529" s="151"/>
      <c r="BA529" s="151"/>
    </row>
    <row r="530">
      <c r="AZ530" s="151"/>
      <c r="BA530" s="151"/>
    </row>
    <row r="531">
      <c r="AZ531" s="151"/>
      <c r="BA531" s="151"/>
    </row>
    <row r="532">
      <c r="AZ532" s="151"/>
      <c r="BA532" s="151"/>
    </row>
    <row r="533">
      <c r="AZ533" s="151"/>
      <c r="BA533" s="151"/>
    </row>
    <row r="534">
      <c r="AZ534" s="151"/>
      <c r="BA534" s="151"/>
    </row>
    <row r="535">
      <c r="AZ535" s="151"/>
      <c r="BA535" s="151"/>
    </row>
    <row r="536">
      <c r="AZ536" s="151"/>
      <c r="BA536" s="151"/>
    </row>
    <row r="537">
      <c r="AZ537" s="151"/>
      <c r="BA537" s="151"/>
    </row>
    <row r="538">
      <c r="AZ538" s="151"/>
      <c r="BA538" s="151"/>
    </row>
    <row r="539">
      <c r="AZ539" s="151"/>
      <c r="BA539" s="151"/>
    </row>
    <row r="540">
      <c r="AZ540" s="151"/>
      <c r="BA540" s="151"/>
    </row>
    <row r="541">
      <c r="AZ541" s="151"/>
      <c r="BA541" s="151"/>
    </row>
    <row r="542">
      <c r="AZ542" s="151"/>
      <c r="BA542" s="151"/>
    </row>
    <row r="543">
      <c r="AZ543" s="151"/>
      <c r="BA543" s="151"/>
    </row>
    <row r="544">
      <c r="AZ544" s="151"/>
      <c r="BA544" s="151"/>
    </row>
    <row r="545">
      <c r="AZ545" s="151"/>
      <c r="BA545" s="151"/>
    </row>
    <row r="546">
      <c r="AZ546" s="151"/>
      <c r="BA546" s="151"/>
    </row>
    <row r="547">
      <c r="AZ547" s="151"/>
      <c r="BA547" s="151"/>
    </row>
    <row r="548">
      <c r="AZ548" s="151"/>
      <c r="BA548" s="151"/>
    </row>
    <row r="549">
      <c r="AZ549" s="151"/>
      <c r="BA549" s="151"/>
    </row>
    <row r="550">
      <c r="AZ550" s="151"/>
      <c r="BA550" s="151"/>
    </row>
    <row r="551">
      <c r="AZ551" s="151"/>
      <c r="BA551" s="151"/>
    </row>
    <row r="552">
      <c r="AZ552" s="151"/>
      <c r="BA552" s="151"/>
    </row>
    <row r="553">
      <c r="AZ553" s="151"/>
      <c r="BA553" s="151"/>
    </row>
    <row r="554">
      <c r="AZ554" s="151"/>
      <c r="BA554" s="151"/>
    </row>
    <row r="555">
      <c r="AZ555" s="151"/>
      <c r="BA555" s="151"/>
    </row>
    <row r="556">
      <c r="AZ556" s="151"/>
      <c r="BA556" s="151"/>
    </row>
    <row r="557">
      <c r="AZ557" s="151"/>
      <c r="BA557" s="151"/>
    </row>
    <row r="558">
      <c r="AZ558" s="151"/>
      <c r="BA558" s="151"/>
    </row>
    <row r="559">
      <c r="AZ559" s="151"/>
      <c r="BA559" s="151"/>
    </row>
    <row r="560">
      <c r="AZ560" s="151"/>
      <c r="BA560" s="151"/>
    </row>
    <row r="561">
      <c r="AZ561" s="151"/>
      <c r="BA561" s="151"/>
    </row>
    <row r="562">
      <c r="AZ562" s="151"/>
      <c r="BA562" s="151"/>
    </row>
    <row r="563">
      <c r="AZ563" s="151"/>
      <c r="BA563" s="151"/>
    </row>
    <row r="564">
      <c r="AZ564" s="151"/>
      <c r="BA564" s="151"/>
    </row>
    <row r="565">
      <c r="AZ565" s="151"/>
      <c r="BA565" s="151"/>
    </row>
    <row r="566">
      <c r="AZ566" s="151"/>
      <c r="BA566" s="151"/>
    </row>
    <row r="567">
      <c r="AZ567" s="151"/>
      <c r="BA567" s="151"/>
    </row>
    <row r="568">
      <c r="AZ568" s="151"/>
      <c r="BA568" s="151"/>
    </row>
    <row r="569">
      <c r="AZ569" s="151"/>
      <c r="BA569" s="151"/>
    </row>
    <row r="570">
      <c r="AZ570" s="151"/>
      <c r="BA570" s="151"/>
    </row>
    <row r="571">
      <c r="AZ571" s="151"/>
      <c r="BA571" s="151"/>
    </row>
    <row r="572">
      <c r="AZ572" s="151"/>
      <c r="BA572" s="151"/>
    </row>
    <row r="573">
      <c r="AZ573" s="151"/>
      <c r="BA573" s="151"/>
    </row>
    <row r="574">
      <c r="AZ574" s="151"/>
      <c r="BA574" s="151"/>
    </row>
    <row r="575">
      <c r="AZ575" s="151"/>
      <c r="BA575" s="151"/>
    </row>
    <row r="576">
      <c r="AZ576" s="151"/>
      <c r="BA576" s="151"/>
    </row>
    <row r="577">
      <c r="AZ577" s="151"/>
      <c r="BA577" s="151"/>
    </row>
    <row r="578">
      <c r="AZ578" s="151"/>
      <c r="BA578" s="151"/>
    </row>
    <row r="579">
      <c r="AZ579" s="151"/>
      <c r="BA579" s="151"/>
    </row>
    <row r="580">
      <c r="AZ580" s="151"/>
      <c r="BA580" s="151"/>
    </row>
    <row r="581">
      <c r="AZ581" s="151"/>
      <c r="BA581" s="151"/>
    </row>
    <row r="582">
      <c r="AZ582" s="151"/>
      <c r="BA582" s="151"/>
    </row>
    <row r="583">
      <c r="AZ583" s="151"/>
      <c r="BA583" s="151"/>
    </row>
    <row r="584">
      <c r="AZ584" s="151"/>
      <c r="BA584" s="151"/>
    </row>
    <row r="585">
      <c r="AZ585" s="151"/>
      <c r="BA585" s="151"/>
    </row>
    <row r="586">
      <c r="AZ586" s="151"/>
      <c r="BA586" s="151"/>
    </row>
    <row r="587">
      <c r="AZ587" s="151"/>
      <c r="BA587" s="151"/>
    </row>
    <row r="588">
      <c r="AZ588" s="151"/>
      <c r="BA588" s="151"/>
    </row>
    <row r="589">
      <c r="AZ589" s="151"/>
      <c r="BA589" s="151"/>
    </row>
    <row r="590">
      <c r="AZ590" s="151"/>
      <c r="BA590" s="151"/>
    </row>
    <row r="591">
      <c r="AZ591" s="151"/>
      <c r="BA591" s="151"/>
    </row>
    <row r="592">
      <c r="AZ592" s="151"/>
      <c r="BA592" s="151"/>
    </row>
    <row r="593">
      <c r="AZ593" s="151"/>
      <c r="BA593" s="151"/>
    </row>
    <row r="594">
      <c r="AZ594" s="151"/>
      <c r="BA594" s="151"/>
    </row>
    <row r="595">
      <c r="AZ595" s="151"/>
      <c r="BA595" s="151"/>
    </row>
    <row r="596">
      <c r="AZ596" s="151"/>
      <c r="BA596" s="151"/>
    </row>
    <row r="597">
      <c r="AZ597" s="151"/>
      <c r="BA597" s="151"/>
    </row>
    <row r="598">
      <c r="AZ598" s="151"/>
      <c r="BA598" s="151"/>
    </row>
    <row r="599">
      <c r="AZ599" s="151"/>
      <c r="BA599" s="151"/>
    </row>
    <row r="600">
      <c r="AZ600" s="151"/>
      <c r="BA600" s="151"/>
    </row>
    <row r="601">
      <c r="AZ601" s="151"/>
      <c r="BA601" s="151"/>
    </row>
    <row r="602">
      <c r="AZ602" s="151"/>
      <c r="BA602" s="151"/>
    </row>
    <row r="603">
      <c r="AZ603" s="151"/>
      <c r="BA603" s="151"/>
    </row>
    <row r="604">
      <c r="AZ604" s="151"/>
      <c r="BA604" s="151"/>
    </row>
    <row r="605">
      <c r="AZ605" s="151"/>
      <c r="BA605" s="151"/>
    </row>
    <row r="606">
      <c r="AZ606" s="151"/>
      <c r="BA606" s="151"/>
    </row>
    <row r="607">
      <c r="AZ607" s="151"/>
      <c r="BA607" s="151"/>
    </row>
    <row r="608">
      <c r="AZ608" s="151"/>
      <c r="BA608" s="151"/>
    </row>
    <row r="609">
      <c r="AZ609" s="151"/>
      <c r="BA609" s="151"/>
    </row>
    <row r="610">
      <c r="AZ610" s="151"/>
      <c r="BA610" s="151"/>
    </row>
    <row r="611">
      <c r="AZ611" s="151"/>
      <c r="BA611" s="151"/>
    </row>
    <row r="612">
      <c r="AZ612" s="151"/>
      <c r="BA612" s="151"/>
    </row>
    <row r="613">
      <c r="AZ613" s="151"/>
      <c r="BA613" s="151"/>
    </row>
    <row r="614">
      <c r="AZ614" s="151"/>
      <c r="BA614" s="151"/>
    </row>
    <row r="615">
      <c r="AZ615" s="151"/>
      <c r="BA615" s="151"/>
    </row>
    <row r="616">
      <c r="AZ616" s="151"/>
      <c r="BA616" s="151"/>
    </row>
    <row r="617">
      <c r="AZ617" s="151"/>
      <c r="BA617" s="151"/>
    </row>
    <row r="618">
      <c r="AZ618" s="151"/>
      <c r="BA618" s="151"/>
    </row>
    <row r="619">
      <c r="AZ619" s="151"/>
      <c r="BA619" s="151"/>
    </row>
    <row r="620">
      <c r="AZ620" s="151"/>
      <c r="BA620" s="151"/>
    </row>
    <row r="621">
      <c r="AZ621" s="151"/>
      <c r="BA621" s="151"/>
    </row>
    <row r="622">
      <c r="AZ622" s="151"/>
      <c r="BA622" s="151"/>
    </row>
    <row r="623">
      <c r="AZ623" s="151"/>
      <c r="BA623" s="151"/>
    </row>
    <row r="624">
      <c r="AZ624" s="151"/>
      <c r="BA624" s="151"/>
    </row>
    <row r="625">
      <c r="AZ625" s="151"/>
      <c r="BA625" s="151"/>
    </row>
    <row r="626">
      <c r="AZ626" s="151"/>
      <c r="BA626" s="151"/>
    </row>
    <row r="627">
      <c r="AZ627" s="151"/>
      <c r="BA627" s="151"/>
    </row>
    <row r="628">
      <c r="AZ628" s="151"/>
      <c r="BA628" s="151"/>
    </row>
    <row r="629">
      <c r="AZ629" s="151"/>
      <c r="BA629" s="151"/>
    </row>
    <row r="630">
      <c r="AZ630" s="151"/>
      <c r="BA630" s="151"/>
    </row>
    <row r="631">
      <c r="AZ631" s="151"/>
      <c r="BA631" s="151"/>
    </row>
    <row r="632">
      <c r="AZ632" s="151"/>
      <c r="BA632" s="151"/>
    </row>
    <row r="633">
      <c r="AZ633" s="151"/>
      <c r="BA633" s="151"/>
    </row>
    <row r="634">
      <c r="AZ634" s="151"/>
      <c r="BA634" s="151"/>
    </row>
    <row r="635">
      <c r="AZ635" s="151"/>
      <c r="BA635" s="151"/>
    </row>
    <row r="636">
      <c r="AZ636" s="151"/>
      <c r="BA636" s="151"/>
    </row>
    <row r="637">
      <c r="AZ637" s="151"/>
      <c r="BA637" s="151"/>
    </row>
    <row r="638">
      <c r="AZ638" s="151"/>
      <c r="BA638" s="151"/>
    </row>
    <row r="639">
      <c r="AZ639" s="151"/>
      <c r="BA639" s="151"/>
    </row>
    <row r="640">
      <c r="AZ640" s="151"/>
      <c r="BA640" s="151"/>
    </row>
    <row r="641">
      <c r="AZ641" s="151"/>
      <c r="BA641" s="151"/>
    </row>
    <row r="642">
      <c r="AZ642" s="151"/>
      <c r="BA642" s="151"/>
    </row>
    <row r="643">
      <c r="AZ643" s="151"/>
      <c r="BA643" s="151"/>
    </row>
    <row r="644">
      <c r="AZ644" s="151"/>
      <c r="BA644" s="151"/>
    </row>
    <row r="645">
      <c r="AZ645" s="151"/>
      <c r="BA645" s="151"/>
    </row>
    <row r="646">
      <c r="AZ646" s="151"/>
      <c r="BA646" s="151"/>
    </row>
    <row r="647">
      <c r="AZ647" s="151"/>
      <c r="BA647" s="151"/>
    </row>
    <row r="648">
      <c r="AZ648" s="151"/>
      <c r="BA648" s="151"/>
    </row>
    <row r="649">
      <c r="AZ649" s="151"/>
      <c r="BA649" s="151"/>
    </row>
    <row r="650">
      <c r="AZ650" s="151"/>
      <c r="BA650" s="151"/>
    </row>
    <row r="651">
      <c r="AZ651" s="151"/>
      <c r="BA651" s="151"/>
    </row>
    <row r="652">
      <c r="AZ652" s="151"/>
      <c r="BA652" s="151"/>
    </row>
    <row r="653">
      <c r="AZ653" s="151"/>
      <c r="BA653" s="151"/>
    </row>
    <row r="654">
      <c r="AZ654" s="151"/>
      <c r="BA654" s="151"/>
    </row>
    <row r="655">
      <c r="AZ655" s="151"/>
      <c r="BA655" s="151"/>
    </row>
    <row r="656">
      <c r="AZ656" s="151"/>
      <c r="BA656" s="151"/>
    </row>
    <row r="657">
      <c r="AZ657" s="151"/>
      <c r="BA657" s="151"/>
    </row>
    <row r="658">
      <c r="AZ658" s="151"/>
      <c r="BA658" s="151"/>
    </row>
    <row r="659">
      <c r="AZ659" s="151"/>
      <c r="BA659" s="151"/>
    </row>
    <row r="660">
      <c r="AZ660" s="151"/>
      <c r="BA660" s="151"/>
    </row>
    <row r="661">
      <c r="AZ661" s="151"/>
      <c r="BA661" s="151"/>
    </row>
    <row r="662">
      <c r="AZ662" s="151"/>
      <c r="BA662" s="151"/>
    </row>
    <row r="663">
      <c r="AZ663" s="151"/>
      <c r="BA663" s="151"/>
    </row>
    <row r="664">
      <c r="AZ664" s="151"/>
      <c r="BA664" s="151"/>
    </row>
    <row r="665">
      <c r="AZ665" s="151"/>
      <c r="BA665" s="151"/>
    </row>
    <row r="666">
      <c r="AZ666" s="151"/>
      <c r="BA666" s="151"/>
    </row>
    <row r="667">
      <c r="AZ667" s="151"/>
      <c r="BA667" s="151"/>
    </row>
    <row r="668">
      <c r="AZ668" s="151"/>
      <c r="BA668" s="151"/>
    </row>
    <row r="669">
      <c r="AZ669" s="151"/>
      <c r="BA669" s="151"/>
    </row>
    <row r="670">
      <c r="AZ670" s="151"/>
      <c r="BA670" s="151"/>
    </row>
    <row r="671">
      <c r="AZ671" s="151"/>
      <c r="BA671" s="151"/>
    </row>
    <row r="672">
      <c r="AZ672" s="151"/>
      <c r="BA672" s="151"/>
    </row>
    <row r="673">
      <c r="AZ673" s="151"/>
      <c r="BA673" s="151"/>
    </row>
    <row r="674">
      <c r="AZ674" s="151"/>
      <c r="BA674" s="151"/>
    </row>
    <row r="675">
      <c r="AZ675" s="151"/>
      <c r="BA675" s="151"/>
    </row>
    <row r="676">
      <c r="AZ676" s="151"/>
      <c r="BA676" s="151"/>
    </row>
    <row r="677">
      <c r="AZ677" s="151"/>
      <c r="BA677" s="151"/>
    </row>
    <row r="678">
      <c r="AZ678" s="151"/>
      <c r="BA678" s="151"/>
    </row>
    <row r="679">
      <c r="AZ679" s="151"/>
      <c r="BA679" s="151"/>
    </row>
    <row r="680">
      <c r="AZ680" s="151"/>
      <c r="BA680" s="151"/>
    </row>
    <row r="681">
      <c r="AZ681" s="151"/>
      <c r="BA681" s="151"/>
    </row>
    <row r="682">
      <c r="AZ682" s="151"/>
      <c r="BA682" s="151"/>
    </row>
    <row r="683">
      <c r="AZ683" s="151"/>
      <c r="BA683" s="151"/>
    </row>
    <row r="684">
      <c r="AZ684" s="151"/>
      <c r="BA684" s="151"/>
    </row>
    <row r="685">
      <c r="AZ685" s="151"/>
      <c r="BA685" s="151"/>
    </row>
    <row r="686">
      <c r="AZ686" s="151"/>
      <c r="BA686" s="151"/>
    </row>
    <row r="687">
      <c r="AZ687" s="151"/>
      <c r="BA687" s="151"/>
    </row>
    <row r="688">
      <c r="AZ688" s="151"/>
      <c r="BA688" s="151"/>
    </row>
    <row r="689">
      <c r="AZ689" s="151"/>
      <c r="BA689" s="151"/>
    </row>
    <row r="690">
      <c r="AZ690" s="151"/>
      <c r="BA690" s="151"/>
    </row>
    <row r="691">
      <c r="AZ691" s="151"/>
      <c r="BA691" s="151"/>
    </row>
    <row r="692">
      <c r="AZ692" s="151"/>
      <c r="BA692" s="151"/>
    </row>
    <row r="693">
      <c r="AZ693" s="151"/>
      <c r="BA693" s="151"/>
    </row>
    <row r="694">
      <c r="AZ694" s="151"/>
      <c r="BA694" s="151"/>
    </row>
    <row r="695">
      <c r="AZ695" s="151"/>
      <c r="BA695" s="151"/>
    </row>
    <row r="696">
      <c r="AZ696" s="151"/>
      <c r="BA696" s="151"/>
    </row>
    <row r="697">
      <c r="AZ697" s="151"/>
      <c r="BA697" s="151"/>
    </row>
    <row r="698">
      <c r="AZ698" s="151"/>
      <c r="BA698" s="151"/>
    </row>
    <row r="699">
      <c r="AZ699" s="151"/>
      <c r="BA699" s="151"/>
    </row>
    <row r="700">
      <c r="AZ700" s="151"/>
      <c r="BA700" s="151"/>
    </row>
    <row r="701">
      <c r="AZ701" s="151"/>
      <c r="BA701" s="151"/>
    </row>
    <row r="702">
      <c r="AZ702" s="151"/>
      <c r="BA702" s="151"/>
    </row>
    <row r="703">
      <c r="AZ703" s="151"/>
      <c r="BA703" s="151"/>
    </row>
    <row r="704">
      <c r="AZ704" s="151"/>
      <c r="BA704" s="151"/>
    </row>
    <row r="705">
      <c r="AZ705" s="151"/>
      <c r="BA705" s="151"/>
    </row>
    <row r="706">
      <c r="AZ706" s="151"/>
      <c r="BA706" s="151"/>
    </row>
    <row r="707">
      <c r="AZ707" s="151"/>
      <c r="BA707" s="151"/>
    </row>
    <row r="708">
      <c r="AZ708" s="151"/>
      <c r="BA708" s="151"/>
    </row>
    <row r="709">
      <c r="AZ709" s="151"/>
      <c r="BA709" s="151"/>
    </row>
    <row r="710">
      <c r="AZ710" s="151"/>
      <c r="BA710" s="151"/>
    </row>
    <row r="711">
      <c r="AZ711" s="151"/>
      <c r="BA711" s="151"/>
    </row>
    <row r="712">
      <c r="AZ712" s="151"/>
      <c r="BA712" s="151"/>
    </row>
    <row r="713">
      <c r="AZ713" s="151"/>
      <c r="BA713" s="151"/>
    </row>
    <row r="714">
      <c r="AZ714" s="151"/>
      <c r="BA714" s="151"/>
    </row>
    <row r="715">
      <c r="AZ715" s="151"/>
      <c r="BA715" s="151"/>
    </row>
    <row r="716">
      <c r="AZ716" s="151"/>
      <c r="BA716" s="151"/>
    </row>
    <row r="717">
      <c r="AZ717" s="151"/>
      <c r="BA717" s="151"/>
    </row>
    <row r="718">
      <c r="AZ718" s="151"/>
      <c r="BA718" s="151"/>
    </row>
    <row r="719">
      <c r="AZ719" s="151"/>
      <c r="BA719" s="151"/>
    </row>
    <row r="720">
      <c r="AZ720" s="151"/>
      <c r="BA720" s="151"/>
    </row>
    <row r="721">
      <c r="AZ721" s="151"/>
      <c r="BA721" s="151"/>
    </row>
    <row r="722">
      <c r="AZ722" s="151"/>
      <c r="BA722" s="151"/>
    </row>
    <row r="723">
      <c r="AZ723" s="151"/>
      <c r="BA723" s="151"/>
    </row>
    <row r="724">
      <c r="AZ724" s="151"/>
      <c r="BA724" s="151"/>
    </row>
    <row r="725">
      <c r="AZ725" s="151"/>
      <c r="BA725" s="151"/>
    </row>
    <row r="726">
      <c r="AZ726" s="151"/>
      <c r="BA726" s="151"/>
    </row>
    <row r="727">
      <c r="AZ727" s="151"/>
      <c r="BA727" s="151"/>
    </row>
    <row r="728">
      <c r="AZ728" s="151"/>
      <c r="BA728" s="151"/>
    </row>
    <row r="729">
      <c r="AZ729" s="151"/>
      <c r="BA729" s="151"/>
    </row>
    <row r="730">
      <c r="AZ730" s="151"/>
      <c r="BA730" s="151"/>
    </row>
    <row r="731">
      <c r="AZ731" s="151"/>
      <c r="BA731" s="151"/>
    </row>
    <row r="732">
      <c r="AZ732" s="151"/>
      <c r="BA732" s="151"/>
    </row>
    <row r="733">
      <c r="AZ733" s="151"/>
      <c r="BA733" s="151"/>
    </row>
    <row r="734">
      <c r="AZ734" s="151"/>
      <c r="BA734" s="151"/>
    </row>
    <row r="735">
      <c r="AZ735" s="151"/>
      <c r="BA735" s="151"/>
    </row>
    <row r="736">
      <c r="AZ736" s="151"/>
      <c r="BA736" s="151"/>
    </row>
    <row r="737">
      <c r="AZ737" s="151"/>
      <c r="BA737" s="151"/>
    </row>
    <row r="738">
      <c r="AZ738" s="151"/>
      <c r="BA738" s="151"/>
    </row>
    <row r="739">
      <c r="AZ739" s="151"/>
      <c r="BA739" s="151"/>
    </row>
    <row r="740">
      <c r="AZ740" s="151"/>
      <c r="BA740" s="151"/>
    </row>
    <row r="741">
      <c r="AZ741" s="151"/>
      <c r="BA741" s="151"/>
    </row>
    <row r="742">
      <c r="AZ742" s="151"/>
      <c r="BA742" s="151"/>
    </row>
    <row r="743">
      <c r="AZ743" s="151"/>
      <c r="BA743" s="151"/>
    </row>
    <row r="744">
      <c r="AZ744" s="151"/>
      <c r="BA744" s="151"/>
    </row>
    <row r="745">
      <c r="AZ745" s="151"/>
      <c r="BA745" s="151"/>
    </row>
    <row r="746">
      <c r="AZ746" s="151"/>
      <c r="BA746" s="151"/>
    </row>
    <row r="747">
      <c r="AZ747" s="151"/>
      <c r="BA747" s="151"/>
    </row>
    <row r="748">
      <c r="AZ748" s="151"/>
      <c r="BA748" s="151"/>
    </row>
    <row r="749">
      <c r="AZ749" s="151"/>
      <c r="BA749" s="151"/>
    </row>
    <row r="750">
      <c r="AZ750" s="151"/>
      <c r="BA750" s="151"/>
    </row>
    <row r="751">
      <c r="AZ751" s="151"/>
      <c r="BA751" s="151"/>
    </row>
    <row r="752">
      <c r="AZ752" s="151"/>
      <c r="BA752" s="151"/>
    </row>
    <row r="753">
      <c r="AZ753" s="151"/>
      <c r="BA753" s="151"/>
    </row>
    <row r="754">
      <c r="AZ754" s="151"/>
      <c r="BA754" s="151"/>
    </row>
    <row r="755">
      <c r="AZ755" s="151"/>
      <c r="BA755" s="151"/>
    </row>
    <row r="756">
      <c r="AZ756" s="151"/>
      <c r="BA756" s="151"/>
    </row>
    <row r="757">
      <c r="AZ757" s="151"/>
      <c r="BA757" s="151"/>
    </row>
    <row r="758">
      <c r="AZ758" s="151"/>
      <c r="BA758" s="151"/>
    </row>
    <row r="759">
      <c r="AZ759" s="151"/>
      <c r="BA759" s="151"/>
    </row>
    <row r="760">
      <c r="AZ760" s="151"/>
      <c r="BA760" s="151"/>
    </row>
    <row r="761">
      <c r="AZ761" s="151"/>
      <c r="BA761" s="151"/>
    </row>
    <row r="762">
      <c r="AZ762" s="151"/>
      <c r="BA762" s="151"/>
    </row>
    <row r="763">
      <c r="AZ763" s="151"/>
      <c r="BA763" s="151"/>
    </row>
    <row r="764">
      <c r="AZ764" s="151"/>
      <c r="BA764" s="151"/>
    </row>
    <row r="765">
      <c r="AZ765" s="151"/>
      <c r="BA765" s="151"/>
    </row>
    <row r="766">
      <c r="AZ766" s="151"/>
      <c r="BA766" s="151"/>
    </row>
    <row r="767">
      <c r="AZ767" s="151"/>
      <c r="BA767" s="151"/>
    </row>
    <row r="768">
      <c r="AZ768" s="151"/>
      <c r="BA768" s="151"/>
    </row>
    <row r="769">
      <c r="AZ769" s="151"/>
      <c r="BA769" s="151"/>
    </row>
    <row r="770">
      <c r="AZ770" s="151"/>
      <c r="BA770" s="151"/>
    </row>
    <row r="771">
      <c r="AZ771" s="151"/>
      <c r="BA771" s="151"/>
    </row>
    <row r="772">
      <c r="AZ772" s="151"/>
      <c r="BA772" s="151"/>
    </row>
    <row r="773">
      <c r="AZ773" s="151"/>
      <c r="BA773" s="151"/>
    </row>
    <row r="774">
      <c r="AZ774" s="151"/>
      <c r="BA774" s="151"/>
    </row>
    <row r="775">
      <c r="AZ775" s="151"/>
      <c r="BA775" s="151"/>
    </row>
    <row r="776">
      <c r="AZ776" s="151"/>
      <c r="BA776" s="151"/>
    </row>
    <row r="777">
      <c r="AZ777" s="151"/>
      <c r="BA777" s="151"/>
    </row>
    <row r="778">
      <c r="AZ778" s="151"/>
      <c r="BA778" s="151"/>
    </row>
    <row r="779">
      <c r="AZ779" s="151"/>
      <c r="BA779" s="151"/>
    </row>
    <row r="780">
      <c r="AZ780" s="151"/>
      <c r="BA780" s="151"/>
    </row>
    <row r="781">
      <c r="AZ781" s="151"/>
      <c r="BA781" s="151"/>
    </row>
    <row r="782">
      <c r="AZ782" s="151"/>
      <c r="BA782" s="151"/>
    </row>
    <row r="783">
      <c r="AZ783" s="151"/>
      <c r="BA783" s="151"/>
    </row>
    <row r="784">
      <c r="AZ784" s="151"/>
      <c r="BA784" s="151"/>
    </row>
    <row r="785">
      <c r="AZ785" s="151"/>
      <c r="BA785" s="151"/>
    </row>
    <row r="786">
      <c r="AZ786" s="151"/>
      <c r="BA786" s="151"/>
    </row>
    <row r="787">
      <c r="AZ787" s="151"/>
      <c r="BA787" s="151"/>
    </row>
    <row r="788">
      <c r="AZ788" s="151"/>
      <c r="BA788" s="151"/>
    </row>
    <row r="789">
      <c r="AZ789" s="151"/>
      <c r="BA789" s="151"/>
    </row>
    <row r="790">
      <c r="AZ790" s="151"/>
      <c r="BA790" s="151"/>
    </row>
    <row r="791">
      <c r="AZ791" s="151"/>
      <c r="BA791" s="151"/>
    </row>
    <row r="792">
      <c r="AZ792" s="151"/>
      <c r="BA792" s="151"/>
    </row>
    <row r="793">
      <c r="AZ793" s="151"/>
      <c r="BA793" s="151"/>
    </row>
    <row r="794">
      <c r="AZ794" s="151"/>
      <c r="BA794" s="151"/>
    </row>
    <row r="795">
      <c r="AZ795" s="151"/>
      <c r="BA795" s="151"/>
    </row>
    <row r="796">
      <c r="AZ796" s="151"/>
      <c r="BA796" s="151"/>
    </row>
    <row r="797">
      <c r="AZ797" s="151"/>
      <c r="BA797" s="151"/>
    </row>
    <row r="798">
      <c r="AZ798" s="151"/>
      <c r="BA798" s="151"/>
    </row>
    <row r="799">
      <c r="AZ799" s="151"/>
      <c r="BA799" s="151"/>
    </row>
    <row r="800">
      <c r="AZ800" s="151"/>
      <c r="BA800" s="151"/>
    </row>
    <row r="801">
      <c r="AZ801" s="151"/>
      <c r="BA801" s="151"/>
    </row>
    <row r="802">
      <c r="AZ802" s="151"/>
      <c r="BA802" s="151"/>
    </row>
    <row r="803">
      <c r="AZ803" s="151"/>
      <c r="BA803" s="151"/>
    </row>
    <row r="804">
      <c r="AZ804" s="151"/>
      <c r="BA804" s="151"/>
    </row>
    <row r="805">
      <c r="AZ805" s="151"/>
      <c r="BA805" s="151"/>
    </row>
    <row r="806">
      <c r="AZ806" s="151"/>
      <c r="BA806" s="151"/>
    </row>
    <row r="807">
      <c r="AZ807" s="151"/>
      <c r="BA807" s="151"/>
    </row>
    <row r="808">
      <c r="AZ808" s="151"/>
      <c r="BA808" s="151"/>
    </row>
    <row r="809">
      <c r="AZ809" s="151"/>
      <c r="BA809" s="151"/>
    </row>
    <row r="810">
      <c r="AZ810" s="151"/>
      <c r="BA810" s="151"/>
    </row>
    <row r="811">
      <c r="AZ811" s="151"/>
      <c r="BA811" s="151"/>
    </row>
    <row r="812">
      <c r="AZ812" s="151"/>
      <c r="BA812" s="151"/>
    </row>
    <row r="813">
      <c r="AZ813" s="151"/>
      <c r="BA813" s="151"/>
    </row>
    <row r="814">
      <c r="AZ814" s="151"/>
      <c r="BA814" s="151"/>
    </row>
    <row r="815">
      <c r="AZ815" s="151"/>
      <c r="BA815" s="151"/>
    </row>
    <row r="816">
      <c r="AZ816" s="151"/>
      <c r="BA816" s="151"/>
    </row>
    <row r="817">
      <c r="AZ817" s="151"/>
      <c r="BA817" s="151"/>
    </row>
    <row r="818">
      <c r="AZ818" s="151"/>
      <c r="BA818" s="151"/>
    </row>
    <row r="819">
      <c r="AZ819" s="151"/>
      <c r="BA819" s="151"/>
    </row>
    <row r="820">
      <c r="AZ820" s="151"/>
      <c r="BA820" s="151"/>
    </row>
    <row r="821">
      <c r="AZ821" s="151"/>
      <c r="BA821" s="151"/>
    </row>
    <row r="822">
      <c r="AZ822" s="151"/>
      <c r="BA822" s="151"/>
    </row>
    <row r="823">
      <c r="AZ823" s="151"/>
      <c r="BA823" s="151"/>
    </row>
    <row r="824">
      <c r="AZ824" s="151"/>
      <c r="BA824" s="151"/>
    </row>
    <row r="825">
      <c r="AZ825" s="151"/>
      <c r="BA825" s="151"/>
    </row>
    <row r="826">
      <c r="AZ826" s="151"/>
      <c r="BA826" s="151"/>
    </row>
    <row r="827">
      <c r="AZ827" s="151"/>
      <c r="BA827" s="151"/>
    </row>
    <row r="828">
      <c r="AZ828" s="151"/>
      <c r="BA828" s="151"/>
    </row>
    <row r="829">
      <c r="AZ829" s="151"/>
      <c r="BA829" s="151"/>
    </row>
    <row r="830">
      <c r="AZ830" s="151"/>
      <c r="BA830" s="151"/>
    </row>
    <row r="831">
      <c r="AZ831" s="151"/>
      <c r="BA831" s="151"/>
    </row>
    <row r="832">
      <c r="AZ832" s="151"/>
      <c r="BA832" s="151"/>
    </row>
    <row r="833">
      <c r="AZ833" s="151"/>
      <c r="BA833" s="151"/>
    </row>
    <row r="834">
      <c r="AZ834" s="151"/>
      <c r="BA834" s="151"/>
    </row>
    <row r="835">
      <c r="AZ835" s="151"/>
      <c r="BA835" s="151"/>
    </row>
    <row r="836">
      <c r="AZ836" s="151"/>
      <c r="BA836" s="151"/>
    </row>
    <row r="837">
      <c r="AZ837" s="151"/>
      <c r="BA837" s="151"/>
    </row>
    <row r="838">
      <c r="AZ838" s="151"/>
      <c r="BA838" s="151"/>
    </row>
    <row r="839">
      <c r="AZ839" s="151"/>
      <c r="BA839" s="151"/>
    </row>
    <row r="840">
      <c r="AZ840" s="151"/>
      <c r="BA840" s="151"/>
    </row>
    <row r="841">
      <c r="AZ841" s="151"/>
      <c r="BA841" s="151"/>
    </row>
    <row r="842">
      <c r="AZ842" s="151"/>
      <c r="BA842" s="151"/>
    </row>
    <row r="843">
      <c r="AZ843" s="151"/>
      <c r="BA843" s="151"/>
    </row>
    <row r="844">
      <c r="AZ844" s="151"/>
      <c r="BA844" s="151"/>
    </row>
    <row r="845">
      <c r="AZ845" s="151"/>
      <c r="BA845" s="151"/>
    </row>
    <row r="846">
      <c r="AZ846" s="151"/>
      <c r="BA846" s="151"/>
    </row>
    <row r="847">
      <c r="AZ847" s="151"/>
      <c r="BA847" s="151"/>
    </row>
    <row r="848">
      <c r="AZ848" s="151"/>
      <c r="BA848" s="151"/>
    </row>
    <row r="849">
      <c r="AZ849" s="151"/>
      <c r="BA849" s="151"/>
    </row>
    <row r="850">
      <c r="AZ850" s="151"/>
      <c r="BA850" s="151"/>
    </row>
    <row r="851">
      <c r="AZ851" s="151"/>
      <c r="BA851" s="151"/>
    </row>
    <row r="852">
      <c r="AZ852" s="151"/>
      <c r="BA852" s="151"/>
    </row>
    <row r="853">
      <c r="AZ853" s="151"/>
      <c r="BA853" s="151"/>
    </row>
    <row r="854">
      <c r="AZ854" s="151"/>
      <c r="BA854" s="151"/>
    </row>
    <row r="855">
      <c r="AZ855" s="151"/>
      <c r="BA855" s="151"/>
    </row>
    <row r="856">
      <c r="AZ856" s="151"/>
      <c r="BA856" s="151"/>
    </row>
    <row r="857">
      <c r="AZ857" s="151"/>
      <c r="BA857" s="151"/>
    </row>
    <row r="858">
      <c r="AZ858" s="151"/>
      <c r="BA858" s="151"/>
    </row>
    <row r="859">
      <c r="AZ859" s="151"/>
      <c r="BA859" s="151"/>
    </row>
    <row r="860">
      <c r="AZ860" s="151"/>
      <c r="BA860" s="151"/>
    </row>
    <row r="861">
      <c r="AZ861" s="151"/>
      <c r="BA861" s="151"/>
    </row>
    <row r="862">
      <c r="AZ862" s="151"/>
      <c r="BA862" s="151"/>
    </row>
    <row r="863">
      <c r="AZ863" s="151"/>
      <c r="BA863" s="151"/>
    </row>
    <row r="864">
      <c r="AZ864" s="151"/>
      <c r="BA864" s="151"/>
    </row>
    <row r="865">
      <c r="AZ865" s="151"/>
      <c r="BA865" s="151"/>
    </row>
    <row r="866">
      <c r="AZ866" s="151"/>
      <c r="BA866" s="151"/>
    </row>
    <row r="867">
      <c r="AZ867" s="151"/>
      <c r="BA867" s="151"/>
    </row>
    <row r="868">
      <c r="AZ868" s="151"/>
      <c r="BA868" s="151"/>
    </row>
    <row r="869">
      <c r="AZ869" s="151"/>
      <c r="BA869" s="151"/>
    </row>
    <row r="870">
      <c r="AZ870" s="151"/>
      <c r="BA870" s="151"/>
    </row>
    <row r="871">
      <c r="AZ871" s="151"/>
      <c r="BA871" s="151"/>
    </row>
    <row r="872">
      <c r="AZ872" s="151"/>
      <c r="BA872" s="151"/>
    </row>
    <row r="873">
      <c r="AZ873" s="151"/>
      <c r="BA873" s="151"/>
    </row>
    <row r="874">
      <c r="AZ874" s="151"/>
      <c r="BA874" s="151"/>
    </row>
    <row r="875">
      <c r="AZ875" s="151"/>
      <c r="BA875" s="151"/>
    </row>
    <row r="876">
      <c r="AZ876" s="151"/>
      <c r="BA876" s="151"/>
    </row>
    <row r="877">
      <c r="AZ877" s="151"/>
      <c r="BA877" s="151"/>
    </row>
    <row r="878">
      <c r="AZ878" s="151"/>
      <c r="BA878" s="151"/>
    </row>
    <row r="879">
      <c r="AZ879" s="151"/>
      <c r="BA879" s="151"/>
    </row>
    <row r="880">
      <c r="AZ880" s="151"/>
      <c r="BA880" s="151"/>
    </row>
    <row r="881">
      <c r="AZ881" s="151"/>
      <c r="BA881" s="151"/>
    </row>
    <row r="882">
      <c r="AZ882" s="151"/>
      <c r="BA882" s="151"/>
    </row>
    <row r="883">
      <c r="AZ883" s="151"/>
      <c r="BA883" s="151"/>
    </row>
    <row r="884">
      <c r="AZ884" s="151"/>
      <c r="BA884" s="151"/>
    </row>
    <row r="885">
      <c r="AZ885" s="151"/>
      <c r="BA885" s="151"/>
    </row>
    <row r="886">
      <c r="AZ886" s="151"/>
      <c r="BA886" s="151"/>
    </row>
    <row r="887">
      <c r="AZ887" s="151"/>
      <c r="BA887" s="151"/>
    </row>
    <row r="888">
      <c r="AZ888" s="151"/>
      <c r="BA888" s="151"/>
    </row>
    <row r="889">
      <c r="AZ889" s="151"/>
      <c r="BA889" s="151"/>
    </row>
    <row r="890">
      <c r="AZ890" s="151"/>
      <c r="BA890" s="151"/>
    </row>
    <row r="891">
      <c r="AZ891" s="151"/>
      <c r="BA891" s="151"/>
    </row>
    <row r="892">
      <c r="AZ892" s="151"/>
      <c r="BA892" s="151"/>
    </row>
    <row r="893">
      <c r="AZ893" s="151"/>
      <c r="BA893" s="151"/>
    </row>
    <row r="894">
      <c r="AZ894" s="151"/>
      <c r="BA894" s="151"/>
    </row>
    <row r="895">
      <c r="AZ895" s="151"/>
      <c r="BA895" s="151"/>
    </row>
    <row r="896">
      <c r="AZ896" s="151"/>
      <c r="BA896" s="151"/>
    </row>
    <row r="897">
      <c r="AZ897" s="151"/>
      <c r="BA897" s="151"/>
    </row>
    <row r="898">
      <c r="AZ898" s="151"/>
      <c r="BA898" s="151"/>
    </row>
    <row r="899">
      <c r="AZ899" s="151"/>
      <c r="BA899" s="151"/>
    </row>
    <row r="900">
      <c r="AZ900" s="151"/>
      <c r="BA900" s="151"/>
    </row>
    <row r="901">
      <c r="AZ901" s="151"/>
      <c r="BA901" s="151"/>
    </row>
    <row r="902">
      <c r="AZ902" s="151"/>
      <c r="BA902" s="151"/>
    </row>
    <row r="903">
      <c r="AZ903" s="151"/>
      <c r="BA903" s="151"/>
    </row>
    <row r="904">
      <c r="AZ904" s="151"/>
      <c r="BA904" s="151"/>
    </row>
    <row r="905">
      <c r="AZ905" s="151"/>
      <c r="BA905" s="151"/>
    </row>
    <row r="906">
      <c r="AZ906" s="151"/>
      <c r="BA906" s="151"/>
    </row>
    <row r="907">
      <c r="AZ907" s="151"/>
      <c r="BA907" s="151"/>
    </row>
    <row r="908">
      <c r="AZ908" s="151"/>
      <c r="BA908" s="151"/>
    </row>
    <row r="909">
      <c r="AZ909" s="151"/>
      <c r="BA909" s="151"/>
    </row>
    <row r="910">
      <c r="AZ910" s="151"/>
      <c r="BA910" s="151"/>
    </row>
    <row r="911">
      <c r="AZ911" s="151"/>
      <c r="BA911" s="151"/>
    </row>
    <row r="912">
      <c r="AZ912" s="151"/>
      <c r="BA912" s="151"/>
    </row>
    <row r="913">
      <c r="AZ913" s="151"/>
      <c r="BA913" s="151"/>
    </row>
    <row r="914">
      <c r="AZ914" s="151"/>
      <c r="BA914" s="151"/>
    </row>
    <row r="915">
      <c r="AZ915" s="151"/>
      <c r="BA915" s="151"/>
    </row>
    <row r="916">
      <c r="AZ916" s="151"/>
      <c r="BA916" s="151"/>
    </row>
    <row r="917">
      <c r="AZ917" s="151"/>
      <c r="BA917" s="151"/>
    </row>
    <row r="918">
      <c r="AZ918" s="151"/>
      <c r="BA918" s="151"/>
    </row>
    <row r="919">
      <c r="AZ919" s="151"/>
      <c r="BA919" s="151"/>
    </row>
    <row r="920">
      <c r="AZ920" s="151"/>
      <c r="BA920" s="151"/>
    </row>
    <row r="921">
      <c r="AZ921" s="151"/>
      <c r="BA921" s="151"/>
    </row>
    <row r="922">
      <c r="AZ922" s="151"/>
      <c r="BA922" s="151"/>
    </row>
    <row r="923">
      <c r="AZ923" s="151"/>
      <c r="BA923" s="151"/>
    </row>
    <row r="924">
      <c r="AZ924" s="151"/>
      <c r="BA924" s="151"/>
    </row>
    <row r="925">
      <c r="AZ925" s="151"/>
      <c r="BA925" s="151"/>
    </row>
    <row r="926">
      <c r="AZ926" s="151"/>
      <c r="BA926" s="151"/>
    </row>
    <row r="927">
      <c r="AZ927" s="151"/>
      <c r="BA927" s="151"/>
    </row>
    <row r="928">
      <c r="AZ928" s="151"/>
      <c r="BA928" s="151"/>
    </row>
    <row r="929">
      <c r="AZ929" s="151"/>
      <c r="BA929" s="151"/>
    </row>
    <row r="930">
      <c r="AZ930" s="151"/>
      <c r="BA930" s="151"/>
    </row>
    <row r="931">
      <c r="AZ931" s="151"/>
      <c r="BA931" s="151"/>
    </row>
    <row r="932">
      <c r="AZ932" s="151"/>
      <c r="BA932" s="151"/>
    </row>
    <row r="933">
      <c r="AZ933" s="151"/>
      <c r="BA933" s="151"/>
    </row>
    <row r="934">
      <c r="AZ934" s="151"/>
      <c r="BA934" s="151"/>
    </row>
    <row r="935">
      <c r="AZ935" s="151"/>
      <c r="BA935" s="151"/>
    </row>
    <row r="936">
      <c r="AZ936" s="151"/>
      <c r="BA936" s="151"/>
    </row>
    <row r="937">
      <c r="AZ937" s="151"/>
      <c r="BA937" s="151"/>
    </row>
    <row r="938">
      <c r="AZ938" s="151"/>
      <c r="BA938" s="151"/>
    </row>
    <row r="939">
      <c r="AZ939" s="151"/>
      <c r="BA939" s="151"/>
    </row>
    <row r="940">
      <c r="AZ940" s="151"/>
      <c r="BA940" s="151"/>
    </row>
    <row r="941">
      <c r="AZ941" s="151"/>
      <c r="BA941" s="151"/>
    </row>
    <row r="942">
      <c r="AZ942" s="151"/>
      <c r="BA942" s="151"/>
    </row>
    <row r="943">
      <c r="AZ943" s="151"/>
      <c r="BA943" s="151"/>
    </row>
    <row r="944">
      <c r="AZ944" s="151"/>
      <c r="BA944" s="151"/>
    </row>
    <row r="945">
      <c r="AZ945" s="151"/>
      <c r="BA945" s="151"/>
    </row>
    <row r="946">
      <c r="AZ946" s="151"/>
      <c r="BA946" s="151"/>
    </row>
    <row r="947">
      <c r="AZ947" s="151"/>
      <c r="BA947" s="151"/>
    </row>
    <row r="948">
      <c r="AZ948" s="151"/>
      <c r="BA948" s="151"/>
    </row>
    <row r="949">
      <c r="AZ949" s="151"/>
      <c r="BA949" s="151"/>
    </row>
    <row r="950">
      <c r="AZ950" s="151"/>
      <c r="BA950" s="151"/>
    </row>
    <row r="951">
      <c r="AZ951" s="151"/>
      <c r="BA951" s="151"/>
    </row>
    <row r="952">
      <c r="AZ952" s="151"/>
      <c r="BA952" s="151"/>
    </row>
    <row r="953">
      <c r="AZ953" s="151"/>
      <c r="BA953" s="151"/>
    </row>
    <row r="954">
      <c r="AZ954" s="151"/>
      <c r="BA954" s="151"/>
    </row>
    <row r="955">
      <c r="AZ955" s="151"/>
      <c r="BA955" s="151"/>
    </row>
    <row r="956">
      <c r="AZ956" s="151"/>
      <c r="BA956" s="151"/>
    </row>
    <row r="957">
      <c r="AZ957" s="151"/>
      <c r="BA957" s="151"/>
    </row>
    <row r="958">
      <c r="AZ958" s="151"/>
      <c r="BA958" s="151"/>
    </row>
    <row r="959">
      <c r="AZ959" s="151"/>
      <c r="BA959" s="151"/>
    </row>
    <row r="960">
      <c r="AZ960" s="151"/>
      <c r="BA960" s="151"/>
    </row>
    <row r="961">
      <c r="AZ961" s="151"/>
      <c r="BA961" s="151"/>
    </row>
    <row r="962">
      <c r="AZ962" s="151"/>
      <c r="BA962" s="151"/>
    </row>
    <row r="963">
      <c r="AZ963" s="151"/>
      <c r="BA963" s="151"/>
    </row>
    <row r="964">
      <c r="AZ964" s="151"/>
      <c r="BA964" s="151"/>
    </row>
    <row r="965">
      <c r="AZ965" s="151"/>
      <c r="BA965" s="151"/>
    </row>
    <row r="966">
      <c r="AZ966" s="151"/>
      <c r="BA966" s="151"/>
    </row>
    <row r="967">
      <c r="AZ967" s="151"/>
      <c r="BA967" s="151"/>
    </row>
    <row r="968">
      <c r="AZ968" s="151"/>
      <c r="BA968" s="151"/>
    </row>
    <row r="969">
      <c r="AZ969" s="151"/>
      <c r="BA969" s="151"/>
    </row>
    <row r="970">
      <c r="AZ970" s="151"/>
      <c r="BA970" s="151"/>
    </row>
    <row r="971">
      <c r="AZ971" s="151"/>
      <c r="BA971" s="151"/>
    </row>
    <row r="972">
      <c r="AZ972" s="151"/>
      <c r="BA972" s="151"/>
    </row>
    <row r="973">
      <c r="AZ973" s="151"/>
      <c r="BA973" s="151"/>
    </row>
    <row r="974">
      <c r="AZ974" s="151"/>
      <c r="BA974" s="151"/>
    </row>
    <row r="975">
      <c r="AZ975" s="151"/>
      <c r="BA975" s="151"/>
    </row>
    <row r="976">
      <c r="AZ976" s="151"/>
      <c r="BA976" s="151"/>
    </row>
    <row r="977">
      <c r="AZ977" s="151"/>
      <c r="BA977" s="151"/>
    </row>
    <row r="978">
      <c r="AZ978" s="151"/>
      <c r="BA978" s="151"/>
    </row>
    <row r="979">
      <c r="AZ979" s="151"/>
      <c r="BA979" s="151"/>
    </row>
    <row r="980">
      <c r="AZ980" s="151"/>
      <c r="BA980" s="151"/>
    </row>
    <row r="981">
      <c r="AZ981" s="151"/>
      <c r="BA981" s="151"/>
    </row>
    <row r="982">
      <c r="AZ982" s="151"/>
      <c r="BA982" s="151"/>
    </row>
    <row r="983">
      <c r="AZ983" s="151"/>
      <c r="BA983" s="151"/>
    </row>
    <row r="984">
      <c r="AZ984" s="151"/>
      <c r="BA984" s="151"/>
    </row>
    <row r="985">
      <c r="AZ985" s="151"/>
      <c r="BA985" s="151"/>
    </row>
    <row r="986">
      <c r="AZ986" s="151"/>
      <c r="BA986" s="151"/>
    </row>
    <row r="987">
      <c r="AZ987" s="151"/>
      <c r="BA987" s="151"/>
    </row>
    <row r="988">
      <c r="AZ988" s="151"/>
      <c r="BA988" s="151"/>
    </row>
    <row r="989">
      <c r="AZ989" s="151"/>
      <c r="BA989" s="151"/>
    </row>
    <row r="990">
      <c r="AZ990" s="151"/>
      <c r="BA990" s="151"/>
    </row>
    <row r="991">
      <c r="AZ991" s="151"/>
      <c r="BA991" s="151"/>
    </row>
    <row r="992">
      <c r="AZ992" s="151"/>
      <c r="BA992" s="151"/>
    </row>
    <row r="993">
      <c r="AZ993" s="151"/>
      <c r="BA993" s="151"/>
    </row>
    <row r="994">
      <c r="AZ994" s="151"/>
      <c r="BA994" s="151"/>
    </row>
    <row r="995">
      <c r="AZ995" s="151"/>
      <c r="BA995" s="151"/>
    </row>
    <row r="996">
      <c r="AZ996" s="151"/>
      <c r="BA996" s="151"/>
    </row>
    <row r="997">
      <c r="AZ997" s="151"/>
      <c r="BA997" s="151"/>
    </row>
    <row r="998">
      <c r="AZ998" s="151"/>
      <c r="BA998" s="151"/>
    </row>
    <row r="999">
      <c r="AZ999" s="151"/>
      <c r="BA999" s="151"/>
    </row>
    <row r="1000">
      <c r="AZ1000" s="151"/>
      <c r="BA1000" s="151"/>
    </row>
  </sheetData>
  <mergeCells count="17">
    <mergeCell ref="A1:H1"/>
    <mergeCell ref="A2:H2"/>
    <mergeCell ref="C3:H3"/>
    <mergeCell ref="K3:P3"/>
    <mergeCell ref="S3:X3"/>
    <mergeCell ref="AA3:AF3"/>
    <mergeCell ref="AI3:AJ3"/>
    <mergeCell ref="BW3:BZ3"/>
    <mergeCell ref="CA3:CD3"/>
    <mergeCell ref="CE3:CF3"/>
    <mergeCell ref="AM3:AN3"/>
    <mergeCell ref="AQ3:AR3"/>
    <mergeCell ref="AU3:AV3"/>
    <mergeCell ref="AY3:AZ3"/>
    <mergeCell ref="BC3:BD3"/>
    <mergeCell ref="BK3:BN3"/>
    <mergeCell ref="BO3:BR3"/>
  </mergeCells>
  <hyperlinks>
    <hyperlink r:id="rId1" ref="A3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75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</row>
    <row r="2">
      <c r="A2" s="7" t="s">
        <v>1</v>
      </c>
      <c r="B2" s="8"/>
      <c r="C2" s="8"/>
      <c r="D2" s="8"/>
      <c r="E2" s="8"/>
      <c r="F2" s="8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>
      <c r="A3" s="12" t="s">
        <v>2</v>
      </c>
      <c r="B3" s="13" t="s">
        <v>3</v>
      </c>
      <c r="C3" s="14" t="s">
        <v>4</v>
      </c>
      <c r="D3" s="8"/>
      <c r="E3" s="8"/>
      <c r="F3" s="8"/>
      <c r="G3" s="8"/>
      <c r="H3" s="9"/>
      <c r="I3" s="15"/>
      <c r="J3" s="15"/>
      <c r="K3" s="14" t="s">
        <v>5</v>
      </c>
      <c r="L3" s="8"/>
      <c r="M3" s="8"/>
      <c r="N3" s="8"/>
      <c r="O3" s="8"/>
      <c r="P3" s="9"/>
      <c r="Q3" s="15"/>
      <c r="R3" s="15"/>
      <c r="S3" s="14" t="s">
        <v>6</v>
      </c>
      <c r="T3" s="8"/>
      <c r="U3" s="8"/>
      <c r="V3" s="8"/>
      <c r="W3" s="8"/>
      <c r="X3" s="9"/>
      <c r="Y3" s="15"/>
      <c r="Z3" s="15"/>
      <c r="AA3" s="14" t="s">
        <v>7</v>
      </c>
      <c r="AB3" s="8"/>
      <c r="AC3" s="8"/>
      <c r="AD3" s="8"/>
      <c r="AE3" s="8"/>
      <c r="AF3" s="9"/>
      <c r="AG3" s="5"/>
      <c r="AH3" s="15"/>
      <c r="AI3" s="17" t="s">
        <v>8</v>
      </c>
      <c r="AJ3" s="9"/>
      <c r="AK3" s="15"/>
      <c r="AL3" s="15"/>
      <c r="AM3" s="17" t="s">
        <v>9</v>
      </c>
      <c r="AN3" s="9"/>
      <c r="AO3" s="15"/>
      <c r="AP3" s="15"/>
      <c r="AQ3" s="17" t="s">
        <v>10</v>
      </c>
      <c r="AR3" s="9"/>
      <c r="AS3" s="15"/>
      <c r="AT3" s="15"/>
      <c r="AU3" s="17" t="s">
        <v>11</v>
      </c>
      <c r="AV3" s="9"/>
      <c r="AW3" s="15"/>
      <c r="AX3" s="15"/>
      <c r="AY3" s="17" t="s">
        <v>12</v>
      </c>
      <c r="AZ3" s="9"/>
      <c r="BA3" s="15"/>
      <c r="BB3" s="15"/>
      <c r="BC3" s="17" t="s">
        <v>13</v>
      </c>
      <c r="BD3" s="9"/>
      <c r="BE3" s="15"/>
      <c r="BF3" s="21"/>
      <c r="BG3" s="152"/>
      <c r="BH3" s="3"/>
      <c r="BI3" s="129">
        <v>45292.0</v>
      </c>
      <c r="BJ3" s="21"/>
      <c r="BK3" s="83">
        <v>45323.0</v>
      </c>
      <c r="BL3" s="2"/>
      <c r="BM3" s="2"/>
      <c r="BN3" s="3"/>
      <c r="BO3" s="83">
        <v>45352.0</v>
      </c>
      <c r="BP3" s="2"/>
      <c r="BQ3" s="2"/>
      <c r="BR3" s="3"/>
      <c r="BS3" s="83">
        <v>45383.0</v>
      </c>
      <c r="BT3" s="2"/>
      <c r="BU3" s="2"/>
      <c r="BV3" s="3"/>
      <c r="BW3" s="83">
        <v>45413.0</v>
      </c>
      <c r="BX3" s="2"/>
      <c r="BY3" s="2"/>
      <c r="BZ3" s="3"/>
      <c r="CA3" s="153">
        <v>45444.0</v>
      </c>
      <c r="CB3" s="2"/>
      <c r="CC3" s="2"/>
      <c r="CD3" s="3"/>
      <c r="CE3" s="85" t="s">
        <v>18</v>
      </c>
    </row>
    <row r="4">
      <c r="A4" s="27"/>
      <c r="B4" s="154"/>
      <c r="C4" s="28" t="s">
        <v>19</v>
      </c>
      <c r="D4" s="28" t="s">
        <v>20</v>
      </c>
      <c r="E4" s="28" t="s">
        <v>21</v>
      </c>
      <c r="F4" s="28" t="s">
        <v>20</v>
      </c>
      <c r="G4" s="28" t="s">
        <v>22</v>
      </c>
      <c r="H4" s="28" t="s">
        <v>20</v>
      </c>
      <c r="I4" s="30" t="s">
        <v>24</v>
      </c>
      <c r="J4" s="30" t="s">
        <v>25</v>
      </c>
      <c r="K4" s="28" t="s">
        <v>19</v>
      </c>
      <c r="L4" s="13" t="s">
        <v>20</v>
      </c>
      <c r="M4" s="28" t="s">
        <v>21</v>
      </c>
      <c r="N4" s="28" t="s">
        <v>20</v>
      </c>
      <c r="O4" s="28" t="s">
        <v>23</v>
      </c>
      <c r="P4" s="29" t="s">
        <v>20</v>
      </c>
      <c r="Q4" s="30" t="s">
        <v>24</v>
      </c>
      <c r="R4" s="30" t="s">
        <v>25</v>
      </c>
      <c r="S4" s="28" t="s">
        <v>19</v>
      </c>
      <c r="T4" s="13" t="s">
        <v>20</v>
      </c>
      <c r="U4" s="28" t="s">
        <v>21</v>
      </c>
      <c r="V4" s="28" t="s">
        <v>20</v>
      </c>
      <c r="W4" s="28" t="s">
        <v>23</v>
      </c>
      <c r="X4" s="29" t="s">
        <v>20</v>
      </c>
      <c r="Y4" s="30" t="s">
        <v>24</v>
      </c>
      <c r="Z4" s="30" t="s">
        <v>25</v>
      </c>
      <c r="AA4" s="28" t="s">
        <v>19</v>
      </c>
      <c r="AB4" s="13" t="s">
        <v>20</v>
      </c>
      <c r="AC4" s="28" t="s">
        <v>21</v>
      </c>
      <c r="AD4" s="28" t="s">
        <v>20</v>
      </c>
      <c r="AE4" s="28" t="s">
        <v>23</v>
      </c>
      <c r="AF4" s="29" t="s">
        <v>20</v>
      </c>
      <c r="AG4" s="31" t="s">
        <v>26</v>
      </c>
      <c r="AH4" s="31" t="s">
        <v>80</v>
      </c>
      <c r="AI4" s="28" t="s">
        <v>19</v>
      </c>
      <c r="AJ4" s="29" t="s">
        <v>21</v>
      </c>
      <c r="AK4" s="87" t="s">
        <v>26</v>
      </c>
      <c r="AL4" s="32" t="s">
        <v>25</v>
      </c>
      <c r="AM4" s="28" t="s">
        <v>19</v>
      </c>
      <c r="AN4" s="29" t="s">
        <v>21</v>
      </c>
      <c r="AO4" s="87" t="s">
        <v>26</v>
      </c>
      <c r="AP4" s="32" t="s">
        <v>25</v>
      </c>
      <c r="AQ4" s="28" t="s">
        <v>19</v>
      </c>
      <c r="AR4" s="29" t="s">
        <v>21</v>
      </c>
      <c r="AS4" s="32" t="s">
        <v>26</v>
      </c>
      <c r="AT4" s="32" t="s">
        <v>25</v>
      </c>
      <c r="AU4" s="28" t="s">
        <v>19</v>
      </c>
      <c r="AV4" s="29" t="s">
        <v>21</v>
      </c>
      <c r="AW4" s="32" t="s">
        <v>26</v>
      </c>
      <c r="AX4" s="32" t="s">
        <v>25</v>
      </c>
      <c r="AY4" s="28" t="s">
        <v>19</v>
      </c>
      <c r="AZ4" s="29" t="s">
        <v>21</v>
      </c>
      <c r="BA4" s="32" t="s">
        <v>26</v>
      </c>
      <c r="BB4" s="32" t="s">
        <v>25</v>
      </c>
      <c r="BC4" s="28" t="s">
        <v>19</v>
      </c>
      <c r="BD4" s="29" t="s">
        <v>21</v>
      </c>
      <c r="BE4" s="32" t="s">
        <v>26</v>
      </c>
      <c r="BF4" s="32" t="s">
        <v>25</v>
      </c>
      <c r="BG4" s="155" t="s">
        <v>19</v>
      </c>
      <c r="BH4" s="88" t="s">
        <v>21</v>
      </c>
      <c r="BI4" s="89" t="s">
        <v>26</v>
      </c>
      <c r="BJ4" s="89" t="s">
        <v>25</v>
      </c>
      <c r="BK4" s="81" t="s">
        <v>19</v>
      </c>
      <c r="BL4" s="133" t="s">
        <v>21</v>
      </c>
      <c r="BM4" s="90" t="s">
        <v>26</v>
      </c>
      <c r="BN4" s="90" t="s">
        <v>25</v>
      </c>
      <c r="BO4" s="81" t="s">
        <v>19</v>
      </c>
      <c r="BP4" s="133" t="s">
        <v>21</v>
      </c>
      <c r="BQ4" s="90" t="s">
        <v>26</v>
      </c>
      <c r="BR4" s="90" t="s">
        <v>25</v>
      </c>
      <c r="BS4" s="156" t="s">
        <v>19</v>
      </c>
      <c r="BT4" s="157" t="s">
        <v>21</v>
      </c>
      <c r="BU4" s="42" t="s">
        <v>26</v>
      </c>
      <c r="BV4" s="42" t="s">
        <v>25</v>
      </c>
      <c r="BW4" s="156" t="s">
        <v>19</v>
      </c>
      <c r="BX4" s="156" t="s">
        <v>21</v>
      </c>
      <c r="BY4" s="158" t="s">
        <v>26</v>
      </c>
      <c r="BZ4" s="42" t="s">
        <v>25</v>
      </c>
      <c r="CA4" s="156" t="s">
        <v>19</v>
      </c>
      <c r="CB4" s="156" t="s">
        <v>21</v>
      </c>
      <c r="CC4" s="158" t="s">
        <v>26</v>
      </c>
      <c r="CD4" s="42" t="s">
        <v>25</v>
      </c>
      <c r="CE4" s="91" t="s">
        <v>81</v>
      </c>
      <c r="CF4" s="92" t="s">
        <v>82</v>
      </c>
    </row>
    <row r="5">
      <c r="A5" s="27"/>
      <c r="B5" s="95" t="s">
        <v>28</v>
      </c>
      <c r="C5" s="95">
        <v>6.0</v>
      </c>
      <c r="D5" s="95">
        <v>100.0</v>
      </c>
      <c r="E5" s="95">
        <v>7.0</v>
      </c>
      <c r="F5" s="95">
        <v>100.0</v>
      </c>
      <c r="G5" s="95">
        <v>13.0</v>
      </c>
      <c r="H5" s="95">
        <v>100.0</v>
      </c>
      <c r="I5" s="95">
        <f t="shared" ref="I5:I40" si="1">C5+E5</f>
        <v>13</v>
      </c>
      <c r="J5" s="95">
        <f t="shared" ref="J5:J40" si="2">I5/13*100</f>
        <v>100</v>
      </c>
      <c r="K5" s="95">
        <v>7.0</v>
      </c>
      <c r="L5" s="95">
        <v>100.0</v>
      </c>
      <c r="M5" s="95">
        <v>11.0</v>
      </c>
      <c r="N5" s="95">
        <v>100.0</v>
      </c>
      <c r="O5" s="95">
        <v>18.0</v>
      </c>
      <c r="P5" s="95">
        <v>100.0</v>
      </c>
      <c r="Q5" s="95">
        <f t="shared" ref="Q5:Q40" si="3">I5+K5+M5</f>
        <v>31</v>
      </c>
      <c r="R5" s="95">
        <f t="shared" ref="R5:R40" si="4">Q5/31*100</f>
        <v>100</v>
      </c>
      <c r="S5" s="95">
        <v>2.0</v>
      </c>
      <c r="T5" s="95">
        <f t="shared" ref="T5:T40" si="5">S5/2%</f>
        <v>100</v>
      </c>
      <c r="U5" s="95">
        <v>3.0</v>
      </c>
      <c r="V5" s="95">
        <f t="shared" ref="V5:V40" si="6">U5/3%</f>
        <v>100</v>
      </c>
      <c r="W5" s="95">
        <f t="shared" ref="W5:W40" si="7">S5+U5</f>
        <v>5</v>
      </c>
      <c r="X5" s="95">
        <f t="shared" ref="X5:X40" si="8">W5/5%</f>
        <v>100</v>
      </c>
      <c r="Y5" s="134">
        <f t="shared" ref="Y5:Y40" si="9">Q5+W5</f>
        <v>36</v>
      </c>
      <c r="Z5" s="134">
        <f t="shared" ref="Z5:Z40" si="10">Y5/36*100</f>
        <v>100</v>
      </c>
      <c r="AA5" s="134">
        <v>8.0</v>
      </c>
      <c r="AB5" s="134">
        <f t="shared" ref="AB5:AB40" si="11">AA5/8%</f>
        <v>100</v>
      </c>
      <c r="AC5" s="134">
        <v>9.0</v>
      </c>
      <c r="AD5" s="134">
        <f t="shared" ref="AD5:AD40" si="12">AC5/9%</f>
        <v>100</v>
      </c>
      <c r="AE5" s="134">
        <f t="shared" ref="AE5:AE40" si="13">AA5+AC5</f>
        <v>17</v>
      </c>
      <c r="AF5" s="134">
        <f t="shared" ref="AF5:AF40" si="14">AE5/17%</f>
        <v>100</v>
      </c>
      <c r="AG5" s="134">
        <f t="shared" ref="AG5:AG40" si="15">G5+O5+W5+AE5</f>
        <v>53</v>
      </c>
      <c r="AH5" s="134">
        <f t="shared" ref="AH5:AH40" si="16">AG5/53*100</f>
        <v>100</v>
      </c>
      <c r="AI5" s="111">
        <v>10.0</v>
      </c>
      <c r="AJ5" s="111">
        <v>10.0</v>
      </c>
      <c r="AK5" s="111">
        <f t="shared" ref="AK5:AK40" si="17">AG5+AI5+AJ5</f>
        <v>73</v>
      </c>
      <c r="AL5" s="111">
        <f t="shared" ref="AL5:AL40" si="18">AK5/73%</f>
        <v>100</v>
      </c>
      <c r="AM5" s="111">
        <v>7.0</v>
      </c>
      <c r="AN5" s="111">
        <v>13.0</v>
      </c>
      <c r="AO5" s="111">
        <f t="shared" ref="AO5:AO40" si="19">AK5+AM5+AN5</f>
        <v>93</v>
      </c>
      <c r="AP5" s="111">
        <f t="shared" ref="AP5:AP40" si="20">AO5/93%</f>
        <v>100</v>
      </c>
      <c r="AQ5" s="43">
        <v>8.0</v>
      </c>
      <c r="AR5" s="43">
        <v>9.0</v>
      </c>
      <c r="AS5" s="43">
        <f t="shared" ref="AS5:AS40" si="21">AO5+AQ5+AR5</f>
        <v>110</v>
      </c>
      <c r="AT5" s="43">
        <f t="shared" ref="AT5:AT40" si="22">AS5/110%</f>
        <v>100</v>
      </c>
      <c r="AU5" s="43">
        <v>10.0</v>
      </c>
      <c r="AV5" s="43">
        <v>10.0</v>
      </c>
      <c r="AW5" s="43">
        <f t="shared" ref="AW5:AW40" si="23">AS5+AU5+AV5</f>
        <v>130</v>
      </c>
      <c r="AX5" s="43">
        <f t="shared" ref="AX5:AX40" si="24">AW5/130%</f>
        <v>100</v>
      </c>
      <c r="AY5" s="135">
        <v>6.0</v>
      </c>
      <c r="AZ5" s="135">
        <v>10.0</v>
      </c>
      <c r="BA5" s="43">
        <f t="shared" ref="BA5:BA40" si="25">AW5+AY5+AZ5</f>
        <v>146</v>
      </c>
      <c r="BB5" s="43">
        <f t="shared" ref="BB5:BB40" si="26">BA5/146%</f>
        <v>100</v>
      </c>
      <c r="BC5" s="135">
        <v>7.0</v>
      </c>
      <c r="BD5" s="135">
        <v>6.0</v>
      </c>
      <c r="BE5" s="43">
        <f t="shared" ref="BE5:BE40" si="27">BA5+BC5+BD5</f>
        <v>159</v>
      </c>
      <c r="BF5" s="43">
        <f t="shared" ref="BF5:BF40" si="28">BE5/159%</f>
        <v>100</v>
      </c>
      <c r="BG5" s="125">
        <v>7.0</v>
      </c>
      <c r="BH5" s="22">
        <v>10.0</v>
      </c>
      <c r="BI5" s="43">
        <f t="shared" ref="BI5:BI40" si="29">BE5+BG5+BH5</f>
        <v>176</v>
      </c>
      <c r="BJ5" s="43">
        <f t="shared" ref="BJ5:BJ40" si="30">BI5/176%</f>
        <v>100</v>
      </c>
      <c r="BK5" s="22">
        <v>8.0</v>
      </c>
      <c r="BL5" s="22">
        <v>14.0</v>
      </c>
      <c r="BM5" s="21">
        <f t="shared" ref="BM5:BM40" si="31">BI5+BK5+BL5</f>
        <v>198</v>
      </c>
      <c r="BN5" s="21">
        <f t="shared" ref="BN5:BN40" si="32">BM5/198%</f>
        <v>100</v>
      </c>
      <c r="BO5" s="22">
        <v>11.0</v>
      </c>
      <c r="BP5" s="22">
        <v>6.0</v>
      </c>
      <c r="BQ5" s="22">
        <f t="shared" ref="BQ5:BQ40" si="33">BM5+BO5+BP5</f>
        <v>215</v>
      </c>
      <c r="BR5" s="22">
        <f t="shared" ref="BR5:BR40" si="34">BQ5/215%</f>
        <v>100</v>
      </c>
      <c r="BS5" s="22">
        <v>9.0</v>
      </c>
      <c r="BT5" s="22">
        <v>15.0</v>
      </c>
      <c r="BU5" s="22">
        <f t="shared" ref="BU5:BU40" si="35">BQ5+BS5+BT5</f>
        <v>239</v>
      </c>
      <c r="BV5" s="22">
        <f t="shared" ref="BV5:BV40" si="36">BU5/239%</f>
        <v>100</v>
      </c>
      <c r="BW5" s="22">
        <v>10.0</v>
      </c>
      <c r="BX5" s="22">
        <v>15.0</v>
      </c>
      <c r="BY5" s="22">
        <f t="shared" ref="BY5:BY40" si="37">BU5+BW5+BX5</f>
        <v>264</v>
      </c>
      <c r="BZ5" s="22">
        <f t="shared" ref="BZ5:BZ40" si="38">BY5/264%</f>
        <v>100</v>
      </c>
      <c r="CA5" s="22">
        <v>2.0</v>
      </c>
      <c r="CB5" s="22">
        <v>2.0</v>
      </c>
      <c r="CC5" s="22">
        <f t="shared" ref="CC5:CC40" si="39">BY5+CA5+CB5</f>
        <v>268</v>
      </c>
      <c r="CD5" s="22">
        <f t="shared" ref="CD5:CD40" si="40">CC5/268%</f>
        <v>100</v>
      </c>
      <c r="CE5" s="159">
        <f t="shared" ref="CE5:CE40" si="41">C5+K5+S5+AA5+AI5+AM5+AQ5+AU5+AY5+BC5+BG5+BK5+BO5+BS5+BW5+CA5</f>
        <v>118</v>
      </c>
      <c r="CF5" s="160">
        <f t="shared" ref="CF5:CF40" si="42">E5+M5+U5+AC5+AJ5+AN5+AR5+AV5+AZ5+BD5+BH5+BL5+BP5+BT5+BX5+CB5</f>
        <v>150</v>
      </c>
    </row>
    <row r="6">
      <c r="A6" s="50">
        <v>1.0</v>
      </c>
      <c r="B6" s="51" t="s">
        <v>31</v>
      </c>
      <c r="C6" s="52">
        <v>6.0</v>
      </c>
      <c r="D6" s="13">
        <v>100.0</v>
      </c>
      <c r="E6" s="52">
        <v>7.0</v>
      </c>
      <c r="F6" s="13">
        <v>100.0</v>
      </c>
      <c r="G6" s="52">
        <v>13.0</v>
      </c>
      <c r="H6" s="13">
        <v>100.0</v>
      </c>
      <c r="I6" s="13">
        <f t="shared" si="1"/>
        <v>13</v>
      </c>
      <c r="J6" s="13">
        <f t="shared" si="2"/>
        <v>100</v>
      </c>
      <c r="K6" s="52">
        <v>7.0</v>
      </c>
      <c r="L6" s="54">
        <v>100.0</v>
      </c>
      <c r="M6" s="53">
        <v>11.0</v>
      </c>
      <c r="N6" s="54">
        <v>100.0</v>
      </c>
      <c r="O6" s="52">
        <v>18.0</v>
      </c>
      <c r="P6" s="54">
        <v>100.0</v>
      </c>
      <c r="Q6" s="13">
        <f t="shared" si="3"/>
        <v>31</v>
      </c>
      <c r="R6" s="13">
        <f t="shared" si="4"/>
        <v>100</v>
      </c>
      <c r="S6" s="111">
        <v>2.0</v>
      </c>
      <c r="T6" s="95">
        <f t="shared" si="5"/>
        <v>100</v>
      </c>
      <c r="U6" s="111">
        <v>3.0</v>
      </c>
      <c r="V6" s="95">
        <f t="shared" si="6"/>
        <v>100</v>
      </c>
      <c r="W6" s="95">
        <f t="shared" si="7"/>
        <v>5</v>
      </c>
      <c r="X6" s="95">
        <f t="shared" si="8"/>
        <v>100</v>
      </c>
      <c r="Y6" s="54">
        <f t="shared" si="9"/>
        <v>36</v>
      </c>
      <c r="Z6" s="54">
        <f t="shared" si="10"/>
        <v>100</v>
      </c>
      <c r="AA6" s="53">
        <v>7.0</v>
      </c>
      <c r="AB6" s="134">
        <f t="shared" si="11"/>
        <v>87.5</v>
      </c>
      <c r="AC6" s="53">
        <v>8.0</v>
      </c>
      <c r="AD6" s="134">
        <f t="shared" si="12"/>
        <v>88.88888889</v>
      </c>
      <c r="AE6" s="134">
        <f t="shared" si="13"/>
        <v>15</v>
      </c>
      <c r="AF6" s="134">
        <f t="shared" si="14"/>
        <v>88.23529412</v>
      </c>
      <c r="AG6" s="134">
        <f t="shared" si="15"/>
        <v>51</v>
      </c>
      <c r="AH6" s="134">
        <f t="shared" si="16"/>
        <v>96.22641509</v>
      </c>
      <c r="AI6" s="111">
        <v>10.0</v>
      </c>
      <c r="AJ6" s="111">
        <v>10.0</v>
      </c>
      <c r="AK6" s="111">
        <f t="shared" si="17"/>
        <v>71</v>
      </c>
      <c r="AL6" s="111">
        <f t="shared" si="18"/>
        <v>97.26027397</v>
      </c>
      <c r="AM6" s="111">
        <v>6.0</v>
      </c>
      <c r="AN6" s="111">
        <v>13.0</v>
      </c>
      <c r="AO6" s="111">
        <f t="shared" si="19"/>
        <v>90</v>
      </c>
      <c r="AP6" s="111">
        <f t="shared" si="20"/>
        <v>96.77419355</v>
      </c>
      <c r="AQ6" s="55">
        <v>8.0</v>
      </c>
      <c r="AR6" s="55">
        <v>8.0</v>
      </c>
      <c r="AS6" s="56">
        <f t="shared" si="21"/>
        <v>106</v>
      </c>
      <c r="AT6" s="56">
        <f t="shared" si="22"/>
        <v>96.36363636</v>
      </c>
      <c r="AU6" s="55">
        <v>10.0</v>
      </c>
      <c r="AV6" s="55">
        <v>10.0</v>
      </c>
      <c r="AW6" s="161">
        <f t="shared" si="23"/>
        <v>126</v>
      </c>
      <c r="AX6" s="161">
        <f t="shared" si="24"/>
        <v>96.92307692</v>
      </c>
      <c r="AY6" s="117">
        <v>5.0</v>
      </c>
      <c r="AZ6" s="117">
        <v>10.0</v>
      </c>
      <c r="BA6" s="162">
        <f t="shared" si="25"/>
        <v>141</v>
      </c>
      <c r="BB6" s="161">
        <f t="shared" si="26"/>
        <v>96.57534247</v>
      </c>
      <c r="BC6" s="117">
        <v>7.0</v>
      </c>
      <c r="BD6" s="117">
        <v>6.0</v>
      </c>
      <c r="BE6" s="162">
        <f t="shared" si="27"/>
        <v>154</v>
      </c>
      <c r="BF6" s="161">
        <f t="shared" si="28"/>
        <v>96.85534591</v>
      </c>
      <c r="BG6" s="125">
        <v>7.0</v>
      </c>
      <c r="BH6" s="120">
        <v>10.0</v>
      </c>
      <c r="BI6" s="162">
        <f t="shared" si="29"/>
        <v>171</v>
      </c>
      <c r="BJ6" s="161">
        <f t="shared" si="30"/>
        <v>97.15909091</v>
      </c>
      <c r="BK6" s="120">
        <v>8.0</v>
      </c>
      <c r="BL6" s="120">
        <v>13.0</v>
      </c>
      <c r="BM6" s="163">
        <f t="shared" si="31"/>
        <v>192</v>
      </c>
      <c r="BN6" s="21">
        <f t="shared" si="32"/>
        <v>96.96969697</v>
      </c>
      <c r="BO6" s="120">
        <v>11.0</v>
      </c>
      <c r="BP6" s="120">
        <v>6.0</v>
      </c>
      <c r="BQ6" s="120">
        <f t="shared" si="33"/>
        <v>209</v>
      </c>
      <c r="BR6" s="22">
        <f t="shared" si="34"/>
        <v>97.20930233</v>
      </c>
      <c r="BS6" s="120">
        <v>9.0</v>
      </c>
      <c r="BT6" s="120">
        <v>13.0</v>
      </c>
      <c r="BU6" s="120">
        <f t="shared" si="35"/>
        <v>231</v>
      </c>
      <c r="BV6" s="22">
        <f t="shared" si="36"/>
        <v>96.65271967</v>
      </c>
      <c r="BW6" s="120">
        <v>10.0</v>
      </c>
      <c r="BX6" s="120">
        <v>13.0</v>
      </c>
      <c r="BY6" s="120">
        <f t="shared" si="37"/>
        <v>254</v>
      </c>
      <c r="BZ6" s="22">
        <f t="shared" si="38"/>
        <v>96.21212121</v>
      </c>
      <c r="CA6" s="22">
        <v>2.0</v>
      </c>
      <c r="CB6" s="22">
        <v>2.0</v>
      </c>
      <c r="CC6" s="120">
        <f t="shared" si="39"/>
        <v>258</v>
      </c>
      <c r="CD6" s="22">
        <f t="shared" si="40"/>
        <v>96.26865672</v>
      </c>
      <c r="CE6" s="164">
        <f t="shared" si="41"/>
        <v>115</v>
      </c>
      <c r="CF6" s="140">
        <f t="shared" si="42"/>
        <v>143</v>
      </c>
    </row>
    <row r="7">
      <c r="A7" s="50">
        <v>2.0</v>
      </c>
      <c r="B7" s="51" t="s">
        <v>33</v>
      </c>
      <c r="C7" s="52">
        <v>6.0</v>
      </c>
      <c r="D7" s="13">
        <v>100.0</v>
      </c>
      <c r="E7" s="52">
        <v>7.0</v>
      </c>
      <c r="F7" s="13">
        <v>100.0</v>
      </c>
      <c r="G7" s="52">
        <v>13.0</v>
      </c>
      <c r="H7" s="13">
        <v>100.0</v>
      </c>
      <c r="I7" s="13">
        <f t="shared" si="1"/>
        <v>13</v>
      </c>
      <c r="J7" s="13">
        <f t="shared" si="2"/>
        <v>100</v>
      </c>
      <c r="K7" s="52">
        <v>6.0</v>
      </c>
      <c r="L7" s="54">
        <v>86.0</v>
      </c>
      <c r="M7" s="53">
        <v>9.0</v>
      </c>
      <c r="N7" s="54">
        <v>82.0</v>
      </c>
      <c r="O7" s="52">
        <v>15.0</v>
      </c>
      <c r="P7" s="54">
        <v>83.0</v>
      </c>
      <c r="Q7" s="13">
        <f t="shared" si="3"/>
        <v>28</v>
      </c>
      <c r="R7" s="13">
        <f t="shared" si="4"/>
        <v>90.32258065</v>
      </c>
      <c r="S7" s="111">
        <v>2.0</v>
      </c>
      <c r="T7" s="95">
        <f t="shared" si="5"/>
        <v>100</v>
      </c>
      <c r="U7" s="111">
        <v>3.0</v>
      </c>
      <c r="V7" s="95">
        <f t="shared" si="6"/>
        <v>100</v>
      </c>
      <c r="W7" s="95">
        <f t="shared" si="7"/>
        <v>5</v>
      </c>
      <c r="X7" s="95">
        <f t="shared" si="8"/>
        <v>100</v>
      </c>
      <c r="Y7" s="54">
        <f t="shared" si="9"/>
        <v>33</v>
      </c>
      <c r="Z7" s="54">
        <f t="shared" si="10"/>
        <v>91.66666667</v>
      </c>
      <c r="AA7" s="53">
        <v>8.0</v>
      </c>
      <c r="AB7" s="134">
        <f t="shared" si="11"/>
        <v>100</v>
      </c>
      <c r="AC7" s="53">
        <v>9.0</v>
      </c>
      <c r="AD7" s="134">
        <f t="shared" si="12"/>
        <v>100</v>
      </c>
      <c r="AE7" s="134">
        <f t="shared" si="13"/>
        <v>17</v>
      </c>
      <c r="AF7" s="134">
        <f t="shared" si="14"/>
        <v>100</v>
      </c>
      <c r="AG7" s="134">
        <f t="shared" si="15"/>
        <v>50</v>
      </c>
      <c r="AH7" s="134">
        <f t="shared" si="16"/>
        <v>94.33962264</v>
      </c>
      <c r="AI7" s="111">
        <v>9.0</v>
      </c>
      <c r="AJ7" s="111">
        <v>9.0</v>
      </c>
      <c r="AK7" s="111">
        <f t="shared" si="17"/>
        <v>68</v>
      </c>
      <c r="AL7" s="111">
        <f t="shared" si="18"/>
        <v>93.15068493</v>
      </c>
      <c r="AM7" s="111">
        <v>6.0</v>
      </c>
      <c r="AN7" s="111">
        <v>12.0</v>
      </c>
      <c r="AO7" s="111">
        <f t="shared" si="19"/>
        <v>86</v>
      </c>
      <c r="AP7" s="111">
        <f t="shared" si="20"/>
        <v>92.47311828</v>
      </c>
      <c r="AQ7" s="55">
        <v>7.0</v>
      </c>
      <c r="AR7" s="55">
        <v>6.0</v>
      </c>
      <c r="AS7" s="56">
        <f t="shared" si="21"/>
        <v>99</v>
      </c>
      <c r="AT7" s="56">
        <f t="shared" si="22"/>
        <v>90</v>
      </c>
      <c r="AU7" s="55">
        <v>10.0</v>
      </c>
      <c r="AV7" s="55">
        <v>10.0</v>
      </c>
      <c r="AW7" s="161">
        <f t="shared" si="23"/>
        <v>119</v>
      </c>
      <c r="AX7" s="161">
        <f t="shared" si="24"/>
        <v>91.53846154</v>
      </c>
      <c r="AY7" s="117">
        <v>5.0</v>
      </c>
      <c r="AZ7" s="117">
        <v>7.0</v>
      </c>
      <c r="BA7" s="162">
        <f t="shared" si="25"/>
        <v>131</v>
      </c>
      <c r="BB7" s="161">
        <f t="shared" si="26"/>
        <v>89.7260274</v>
      </c>
      <c r="BC7" s="117">
        <v>7.0</v>
      </c>
      <c r="BD7" s="117">
        <v>4.0</v>
      </c>
      <c r="BE7" s="162">
        <f t="shared" si="27"/>
        <v>142</v>
      </c>
      <c r="BF7" s="161">
        <f t="shared" si="28"/>
        <v>89.3081761</v>
      </c>
      <c r="BG7" s="125">
        <v>6.0</v>
      </c>
      <c r="BH7" s="120">
        <v>8.0</v>
      </c>
      <c r="BI7" s="162">
        <f t="shared" si="29"/>
        <v>156</v>
      </c>
      <c r="BJ7" s="161">
        <f t="shared" si="30"/>
        <v>88.63636364</v>
      </c>
      <c r="BK7" s="120">
        <v>6.0</v>
      </c>
      <c r="BL7" s="120">
        <v>13.0</v>
      </c>
      <c r="BM7" s="163">
        <f t="shared" si="31"/>
        <v>175</v>
      </c>
      <c r="BN7" s="21">
        <f t="shared" si="32"/>
        <v>88.38383838</v>
      </c>
      <c r="BO7" s="120">
        <v>7.0</v>
      </c>
      <c r="BP7" s="120">
        <v>3.0</v>
      </c>
      <c r="BQ7" s="120">
        <f t="shared" si="33"/>
        <v>185</v>
      </c>
      <c r="BR7" s="22">
        <f t="shared" si="34"/>
        <v>86.04651163</v>
      </c>
      <c r="BS7" s="120">
        <v>6.0</v>
      </c>
      <c r="BT7" s="120">
        <v>12.0</v>
      </c>
      <c r="BU7" s="120">
        <f t="shared" si="35"/>
        <v>203</v>
      </c>
      <c r="BV7" s="22">
        <f t="shared" si="36"/>
        <v>84.93723849</v>
      </c>
      <c r="BW7" s="120">
        <v>8.0</v>
      </c>
      <c r="BX7" s="120">
        <v>10.0</v>
      </c>
      <c r="BY7" s="120">
        <f t="shared" si="37"/>
        <v>221</v>
      </c>
      <c r="BZ7" s="22">
        <f t="shared" si="38"/>
        <v>83.71212121</v>
      </c>
      <c r="CA7" s="22">
        <v>2.0</v>
      </c>
      <c r="CB7" s="22">
        <v>2.0</v>
      </c>
      <c r="CC7" s="120">
        <f t="shared" si="39"/>
        <v>225</v>
      </c>
      <c r="CD7" s="22">
        <f t="shared" si="40"/>
        <v>83.95522388</v>
      </c>
      <c r="CE7" s="164">
        <f t="shared" si="41"/>
        <v>101</v>
      </c>
      <c r="CF7" s="140">
        <f t="shared" si="42"/>
        <v>124</v>
      </c>
    </row>
    <row r="8">
      <c r="A8" s="50">
        <v>3.0</v>
      </c>
      <c r="B8" s="51" t="s">
        <v>36</v>
      </c>
      <c r="C8" s="52">
        <v>6.0</v>
      </c>
      <c r="D8" s="13">
        <v>100.0</v>
      </c>
      <c r="E8" s="52">
        <v>7.0</v>
      </c>
      <c r="F8" s="13">
        <v>100.0</v>
      </c>
      <c r="G8" s="52">
        <v>13.0</v>
      </c>
      <c r="H8" s="13">
        <v>100.0</v>
      </c>
      <c r="I8" s="13">
        <f t="shared" si="1"/>
        <v>13</v>
      </c>
      <c r="J8" s="13">
        <f t="shared" si="2"/>
        <v>100</v>
      </c>
      <c r="K8" s="52">
        <v>7.0</v>
      </c>
      <c r="L8" s="54">
        <v>100.0</v>
      </c>
      <c r="M8" s="53">
        <v>10.0</v>
      </c>
      <c r="N8" s="54">
        <v>91.0</v>
      </c>
      <c r="O8" s="52">
        <v>17.0</v>
      </c>
      <c r="P8" s="54">
        <v>94.0</v>
      </c>
      <c r="Q8" s="13">
        <f t="shared" si="3"/>
        <v>30</v>
      </c>
      <c r="R8" s="13">
        <f t="shared" si="4"/>
        <v>96.77419355</v>
      </c>
      <c r="S8" s="111">
        <v>1.0</v>
      </c>
      <c r="T8" s="95">
        <f t="shared" si="5"/>
        <v>50</v>
      </c>
      <c r="U8" s="111">
        <v>1.0</v>
      </c>
      <c r="V8" s="95">
        <f t="shared" si="6"/>
        <v>33.33333333</v>
      </c>
      <c r="W8" s="95">
        <f t="shared" si="7"/>
        <v>2</v>
      </c>
      <c r="X8" s="95">
        <f t="shared" si="8"/>
        <v>40</v>
      </c>
      <c r="Y8" s="54">
        <f t="shared" si="9"/>
        <v>32</v>
      </c>
      <c r="Z8" s="54">
        <f t="shared" si="10"/>
        <v>88.88888889</v>
      </c>
      <c r="AA8" s="53">
        <v>8.0</v>
      </c>
      <c r="AB8" s="134">
        <f t="shared" si="11"/>
        <v>100</v>
      </c>
      <c r="AC8" s="53">
        <v>9.0</v>
      </c>
      <c r="AD8" s="134">
        <f t="shared" si="12"/>
        <v>100</v>
      </c>
      <c r="AE8" s="134">
        <f t="shared" si="13"/>
        <v>17</v>
      </c>
      <c r="AF8" s="134">
        <f t="shared" si="14"/>
        <v>100</v>
      </c>
      <c r="AG8" s="134">
        <f t="shared" si="15"/>
        <v>49</v>
      </c>
      <c r="AH8" s="134">
        <f t="shared" si="16"/>
        <v>92.45283019</v>
      </c>
      <c r="AI8" s="111">
        <v>10.0</v>
      </c>
      <c r="AJ8" s="111">
        <v>10.0</v>
      </c>
      <c r="AK8" s="111">
        <f t="shared" si="17"/>
        <v>69</v>
      </c>
      <c r="AL8" s="111">
        <f t="shared" si="18"/>
        <v>94.52054795</v>
      </c>
      <c r="AM8" s="111">
        <v>6.0</v>
      </c>
      <c r="AN8" s="111">
        <v>11.0</v>
      </c>
      <c r="AO8" s="111">
        <f t="shared" si="19"/>
        <v>86</v>
      </c>
      <c r="AP8" s="111">
        <f t="shared" si="20"/>
        <v>92.47311828</v>
      </c>
      <c r="AQ8" s="55">
        <v>7.0</v>
      </c>
      <c r="AR8" s="55">
        <v>8.0</v>
      </c>
      <c r="AS8" s="56">
        <f t="shared" si="21"/>
        <v>101</v>
      </c>
      <c r="AT8" s="56">
        <f t="shared" si="22"/>
        <v>91.81818182</v>
      </c>
      <c r="AU8" s="55">
        <v>10.0</v>
      </c>
      <c r="AV8" s="55">
        <v>10.0</v>
      </c>
      <c r="AW8" s="161">
        <f t="shared" si="23"/>
        <v>121</v>
      </c>
      <c r="AX8" s="161">
        <f t="shared" si="24"/>
        <v>93.07692308</v>
      </c>
      <c r="AY8" s="117">
        <v>6.0</v>
      </c>
      <c r="AZ8" s="117">
        <v>9.0</v>
      </c>
      <c r="BA8" s="162">
        <f t="shared" si="25"/>
        <v>136</v>
      </c>
      <c r="BB8" s="161">
        <f t="shared" si="26"/>
        <v>93.15068493</v>
      </c>
      <c r="BC8" s="117">
        <v>7.0</v>
      </c>
      <c r="BD8" s="117">
        <v>6.0</v>
      </c>
      <c r="BE8" s="162">
        <f t="shared" si="27"/>
        <v>149</v>
      </c>
      <c r="BF8" s="161">
        <f t="shared" si="28"/>
        <v>93.71069182</v>
      </c>
      <c r="BG8" s="125">
        <v>6.0</v>
      </c>
      <c r="BH8" s="120">
        <v>8.0</v>
      </c>
      <c r="BI8" s="162">
        <f t="shared" si="29"/>
        <v>163</v>
      </c>
      <c r="BJ8" s="161">
        <f t="shared" si="30"/>
        <v>92.61363636</v>
      </c>
      <c r="BK8" s="120">
        <v>8.0</v>
      </c>
      <c r="BL8" s="120">
        <v>13.0</v>
      </c>
      <c r="BM8" s="163">
        <f t="shared" si="31"/>
        <v>184</v>
      </c>
      <c r="BN8" s="21">
        <f t="shared" si="32"/>
        <v>92.92929293</v>
      </c>
      <c r="BO8" s="120">
        <v>11.0</v>
      </c>
      <c r="BP8" s="120">
        <v>6.0</v>
      </c>
      <c r="BQ8" s="120">
        <f t="shared" si="33"/>
        <v>201</v>
      </c>
      <c r="BR8" s="22">
        <f t="shared" si="34"/>
        <v>93.48837209</v>
      </c>
      <c r="BS8" s="120">
        <v>7.0</v>
      </c>
      <c r="BT8" s="120">
        <v>12.0</v>
      </c>
      <c r="BU8" s="120">
        <f t="shared" si="35"/>
        <v>220</v>
      </c>
      <c r="BV8" s="22">
        <f t="shared" si="36"/>
        <v>92.05020921</v>
      </c>
      <c r="BW8" s="120">
        <v>9.0</v>
      </c>
      <c r="BX8" s="120">
        <v>13.0</v>
      </c>
      <c r="BY8" s="120">
        <f t="shared" si="37"/>
        <v>242</v>
      </c>
      <c r="BZ8" s="22">
        <f t="shared" si="38"/>
        <v>91.66666667</v>
      </c>
      <c r="CA8" s="22">
        <v>2.0</v>
      </c>
      <c r="CB8" s="22">
        <v>2.0</v>
      </c>
      <c r="CC8" s="120">
        <f t="shared" si="39"/>
        <v>246</v>
      </c>
      <c r="CD8" s="22">
        <f t="shared" si="40"/>
        <v>91.79104478</v>
      </c>
      <c r="CE8" s="164">
        <f t="shared" si="41"/>
        <v>111</v>
      </c>
      <c r="CF8" s="140">
        <f t="shared" si="42"/>
        <v>135</v>
      </c>
    </row>
    <row r="9">
      <c r="A9" s="50">
        <v>4.0</v>
      </c>
      <c r="B9" s="51" t="s">
        <v>39</v>
      </c>
      <c r="C9" s="52">
        <v>6.0</v>
      </c>
      <c r="D9" s="13">
        <v>100.0</v>
      </c>
      <c r="E9" s="52">
        <v>5.0</v>
      </c>
      <c r="F9" s="13">
        <v>71.0</v>
      </c>
      <c r="G9" s="52">
        <v>11.0</v>
      </c>
      <c r="H9" s="13">
        <v>85.0</v>
      </c>
      <c r="I9" s="13">
        <f t="shared" si="1"/>
        <v>11</v>
      </c>
      <c r="J9" s="13">
        <f t="shared" si="2"/>
        <v>84.61538462</v>
      </c>
      <c r="K9" s="52">
        <v>6.0</v>
      </c>
      <c r="L9" s="54">
        <v>86.0</v>
      </c>
      <c r="M9" s="53">
        <v>8.0</v>
      </c>
      <c r="N9" s="54">
        <v>73.0</v>
      </c>
      <c r="O9" s="52">
        <v>14.0</v>
      </c>
      <c r="P9" s="54">
        <v>78.0</v>
      </c>
      <c r="Q9" s="13">
        <f t="shared" si="3"/>
        <v>25</v>
      </c>
      <c r="R9" s="13">
        <f t="shared" si="4"/>
        <v>80.64516129</v>
      </c>
      <c r="S9" s="111">
        <v>0.0</v>
      </c>
      <c r="T9" s="95">
        <f t="shared" si="5"/>
        <v>0</v>
      </c>
      <c r="U9" s="111">
        <v>3.0</v>
      </c>
      <c r="V9" s="95">
        <f t="shared" si="6"/>
        <v>100</v>
      </c>
      <c r="W9" s="95">
        <f t="shared" si="7"/>
        <v>3</v>
      </c>
      <c r="X9" s="95">
        <f t="shared" si="8"/>
        <v>60</v>
      </c>
      <c r="Y9" s="54">
        <f t="shared" si="9"/>
        <v>28</v>
      </c>
      <c r="Z9" s="54">
        <f t="shared" si="10"/>
        <v>77.77777778</v>
      </c>
      <c r="AA9" s="53">
        <v>8.0</v>
      </c>
      <c r="AB9" s="134">
        <f t="shared" si="11"/>
        <v>100</v>
      </c>
      <c r="AC9" s="53">
        <v>9.0</v>
      </c>
      <c r="AD9" s="134">
        <f t="shared" si="12"/>
        <v>100</v>
      </c>
      <c r="AE9" s="134">
        <f t="shared" si="13"/>
        <v>17</v>
      </c>
      <c r="AF9" s="134">
        <f t="shared" si="14"/>
        <v>100</v>
      </c>
      <c r="AG9" s="134">
        <f t="shared" si="15"/>
        <v>45</v>
      </c>
      <c r="AH9" s="134">
        <f t="shared" si="16"/>
        <v>84.90566038</v>
      </c>
      <c r="AI9" s="111">
        <v>10.0</v>
      </c>
      <c r="AJ9" s="111">
        <v>10.0</v>
      </c>
      <c r="AK9" s="111">
        <f t="shared" si="17"/>
        <v>65</v>
      </c>
      <c r="AL9" s="111">
        <f t="shared" si="18"/>
        <v>89.04109589</v>
      </c>
      <c r="AM9" s="111">
        <v>6.0</v>
      </c>
      <c r="AN9" s="111">
        <v>12.0</v>
      </c>
      <c r="AO9" s="111">
        <f t="shared" si="19"/>
        <v>83</v>
      </c>
      <c r="AP9" s="111">
        <f t="shared" si="20"/>
        <v>89.24731183</v>
      </c>
      <c r="AQ9" s="55">
        <v>8.0</v>
      </c>
      <c r="AR9" s="55">
        <v>8.0</v>
      </c>
      <c r="AS9" s="56">
        <f t="shared" si="21"/>
        <v>99</v>
      </c>
      <c r="AT9" s="56">
        <f t="shared" si="22"/>
        <v>90</v>
      </c>
      <c r="AU9" s="55">
        <v>10.0</v>
      </c>
      <c r="AV9" s="55">
        <v>10.0</v>
      </c>
      <c r="AW9" s="161">
        <f t="shared" si="23"/>
        <v>119</v>
      </c>
      <c r="AX9" s="161">
        <f t="shared" si="24"/>
        <v>91.53846154</v>
      </c>
      <c r="AY9" s="117">
        <v>6.0</v>
      </c>
      <c r="AZ9" s="117">
        <v>10.0</v>
      </c>
      <c r="BA9" s="162">
        <f t="shared" si="25"/>
        <v>135</v>
      </c>
      <c r="BB9" s="161">
        <f t="shared" si="26"/>
        <v>92.46575342</v>
      </c>
      <c r="BC9" s="117">
        <v>4.0</v>
      </c>
      <c r="BD9" s="117">
        <v>6.0</v>
      </c>
      <c r="BE9" s="162">
        <f t="shared" si="27"/>
        <v>145</v>
      </c>
      <c r="BF9" s="161">
        <f t="shared" si="28"/>
        <v>91.19496855</v>
      </c>
      <c r="BG9" s="125">
        <v>5.0</v>
      </c>
      <c r="BH9" s="120">
        <v>9.0</v>
      </c>
      <c r="BI9" s="162">
        <f t="shared" si="29"/>
        <v>159</v>
      </c>
      <c r="BJ9" s="161">
        <f t="shared" si="30"/>
        <v>90.34090909</v>
      </c>
      <c r="BK9" s="120">
        <v>4.0</v>
      </c>
      <c r="BL9" s="120">
        <v>3.0</v>
      </c>
      <c r="BM9" s="163">
        <f t="shared" si="31"/>
        <v>166</v>
      </c>
      <c r="BN9" s="21">
        <f t="shared" si="32"/>
        <v>83.83838384</v>
      </c>
      <c r="BO9" s="120">
        <v>9.0</v>
      </c>
      <c r="BP9" s="120">
        <v>5.0</v>
      </c>
      <c r="BQ9" s="120">
        <f t="shared" si="33"/>
        <v>180</v>
      </c>
      <c r="BR9" s="22">
        <f t="shared" si="34"/>
        <v>83.72093023</v>
      </c>
      <c r="BS9" s="120">
        <v>8.0</v>
      </c>
      <c r="BT9" s="120">
        <v>13.0</v>
      </c>
      <c r="BU9" s="120">
        <f t="shared" si="35"/>
        <v>201</v>
      </c>
      <c r="BV9" s="22">
        <f t="shared" si="36"/>
        <v>84.10041841</v>
      </c>
      <c r="BW9" s="120">
        <v>9.0</v>
      </c>
      <c r="BX9" s="120">
        <v>9.0</v>
      </c>
      <c r="BY9" s="120">
        <f t="shared" si="37"/>
        <v>219</v>
      </c>
      <c r="BZ9" s="22">
        <f t="shared" si="38"/>
        <v>82.95454545</v>
      </c>
      <c r="CA9" s="22">
        <v>2.0</v>
      </c>
      <c r="CB9" s="22">
        <v>2.0</v>
      </c>
      <c r="CC9" s="120">
        <f t="shared" si="39"/>
        <v>223</v>
      </c>
      <c r="CD9" s="22">
        <f t="shared" si="40"/>
        <v>83.20895522</v>
      </c>
      <c r="CE9" s="164">
        <f t="shared" si="41"/>
        <v>101</v>
      </c>
      <c r="CF9" s="140">
        <f t="shared" si="42"/>
        <v>122</v>
      </c>
    </row>
    <row r="10">
      <c r="A10" s="50">
        <v>5.0</v>
      </c>
      <c r="B10" s="51" t="s">
        <v>40</v>
      </c>
      <c r="C10" s="52">
        <v>6.0</v>
      </c>
      <c r="D10" s="13">
        <v>100.0</v>
      </c>
      <c r="E10" s="52">
        <v>7.0</v>
      </c>
      <c r="F10" s="13">
        <v>100.0</v>
      </c>
      <c r="G10" s="52">
        <v>13.0</v>
      </c>
      <c r="H10" s="13">
        <v>100.0</v>
      </c>
      <c r="I10" s="13">
        <f t="shared" si="1"/>
        <v>13</v>
      </c>
      <c r="J10" s="13">
        <f t="shared" si="2"/>
        <v>100</v>
      </c>
      <c r="K10" s="52">
        <v>7.0</v>
      </c>
      <c r="L10" s="54">
        <v>100.0</v>
      </c>
      <c r="M10" s="53">
        <v>11.0</v>
      </c>
      <c r="N10" s="54">
        <v>100.0</v>
      </c>
      <c r="O10" s="52">
        <v>18.0</v>
      </c>
      <c r="P10" s="54">
        <v>100.0</v>
      </c>
      <c r="Q10" s="13">
        <f t="shared" si="3"/>
        <v>31</v>
      </c>
      <c r="R10" s="13">
        <f t="shared" si="4"/>
        <v>100</v>
      </c>
      <c r="S10" s="111">
        <v>2.0</v>
      </c>
      <c r="T10" s="95">
        <f t="shared" si="5"/>
        <v>100</v>
      </c>
      <c r="U10" s="111">
        <v>3.0</v>
      </c>
      <c r="V10" s="95">
        <f t="shared" si="6"/>
        <v>100</v>
      </c>
      <c r="W10" s="95">
        <f t="shared" si="7"/>
        <v>5</v>
      </c>
      <c r="X10" s="95">
        <f t="shared" si="8"/>
        <v>100</v>
      </c>
      <c r="Y10" s="54">
        <f t="shared" si="9"/>
        <v>36</v>
      </c>
      <c r="Z10" s="54">
        <f t="shared" si="10"/>
        <v>100</v>
      </c>
      <c r="AA10" s="53">
        <v>8.0</v>
      </c>
      <c r="AB10" s="134">
        <f t="shared" si="11"/>
        <v>100</v>
      </c>
      <c r="AC10" s="53">
        <v>8.0</v>
      </c>
      <c r="AD10" s="134">
        <f t="shared" si="12"/>
        <v>88.88888889</v>
      </c>
      <c r="AE10" s="134">
        <f t="shared" si="13"/>
        <v>16</v>
      </c>
      <c r="AF10" s="134">
        <f t="shared" si="14"/>
        <v>94.11764706</v>
      </c>
      <c r="AG10" s="134">
        <f t="shared" si="15"/>
        <v>52</v>
      </c>
      <c r="AH10" s="134">
        <f t="shared" si="16"/>
        <v>98.11320755</v>
      </c>
      <c r="AI10" s="111">
        <v>9.0</v>
      </c>
      <c r="AJ10" s="111">
        <v>9.0</v>
      </c>
      <c r="AK10" s="111">
        <f t="shared" si="17"/>
        <v>70</v>
      </c>
      <c r="AL10" s="111">
        <f t="shared" si="18"/>
        <v>95.89041096</v>
      </c>
      <c r="AM10" s="111">
        <v>6.0</v>
      </c>
      <c r="AN10" s="111">
        <v>13.0</v>
      </c>
      <c r="AO10" s="111">
        <f t="shared" si="19"/>
        <v>89</v>
      </c>
      <c r="AP10" s="111">
        <f t="shared" si="20"/>
        <v>95.69892473</v>
      </c>
      <c r="AQ10" s="55">
        <v>8.0</v>
      </c>
      <c r="AR10" s="55">
        <v>8.0</v>
      </c>
      <c r="AS10" s="56">
        <f t="shared" si="21"/>
        <v>105</v>
      </c>
      <c r="AT10" s="56">
        <f t="shared" si="22"/>
        <v>95.45454545</v>
      </c>
      <c r="AU10" s="55">
        <v>8.0</v>
      </c>
      <c r="AV10" s="55">
        <v>10.0</v>
      </c>
      <c r="AW10" s="161">
        <f t="shared" si="23"/>
        <v>123</v>
      </c>
      <c r="AX10" s="161">
        <f t="shared" si="24"/>
        <v>94.61538462</v>
      </c>
      <c r="AY10" s="117">
        <v>6.0</v>
      </c>
      <c r="AZ10" s="117">
        <v>10.0</v>
      </c>
      <c r="BA10" s="162">
        <f t="shared" si="25"/>
        <v>139</v>
      </c>
      <c r="BB10" s="161">
        <f t="shared" si="26"/>
        <v>95.20547945</v>
      </c>
      <c r="BC10" s="117">
        <v>5.0</v>
      </c>
      <c r="BD10" s="117">
        <v>6.0</v>
      </c>
      <c r="BE10" s="162">
        <f t="shared" si="27"/>
        <v>150</v>
      </c>
      <c r="BF10" s="161">
        <f t="shared" si="28"/>
        <v>94.33962264</v>
      </c>
      <c r="BG10" s="125">
        <v>7.0</v>
      </c>
      <c r="BH10" s="120">
        <v>8.0</v>
      </c>
      <c r="BI10" s="162">
        <f t="shared" si="29"/>
        <v>165</v>
      </c>
      <c r="BJ10" s="161">
        <f t="shared" si="30"/>
        <v>93.75</v>
      </c>
      <c r="BK10" s="120">
        <v>8.0</v>
      </c>
      <c r="BL10" s="120">
        <v>12.0</v>
      </c>
      <c r="BM10" s="163">
        <f t="shared" si="31"/>
        <v>185</v>
      </c>
      <c r="BN10" s="21">
        <f t="shared" si="32"/>
        <v>93.43434343</v>
      </c>
      <c r="BO10" s="120">
        <v>7.0</v>
      </c>
      <c r="BP10" s="120">
        <v>3.0</v>
      </c>
      <c r="BQ10" s="120">
        <f t="shared" si="33"/>
        <v>195</v>
      </c>
      <c r="BR10" s="22">
        <f t="shared" si="34"/>
        <v>90.69767442</v>
      </c>
      <c r="BS10" s="120">
        <v>9.0</v>
      </c>
      <c r="BT10" s="120">
        <v>10.0</v>
      </c>
      <c r="BU10" s="120">
        <f t="shared" si="35"/>
        <v>214</v>
      </c>
      <c r="BV10" s="22">
        <f t="shared" si="36"/>
        <v>89.53974895</v>
      </c>
      <c r="BW10" s="120">
        <v>7.0</v>
      </c>
      <c r="BX10" s="120">
        <v>10.0</v>
      </c>
      <c r="BY10" s="120">
        <f t="shared" si="37"/>
        <v>231</v>
      </c>
      <c r="BZ10" s="22">
        <f t="shared" si="38"/>
        <v>87.5</v>
      </c>
      <c r="CA10" s="22">
        <v>2.0</v>
      </c>
      <c r="CB10" s="22">
        <v>2.0</v>
      </c>
      <c r="CC10" s="120">
        <f t="shared" si="39"/>
        <v>235</v>
      </c>
      <c r="CD10" s="22">
        <f t="shared" si="40"/>
        <v>87.68656716</v>
      </c>
      <c r="CE10" s="164">
        <f t="shared" si="41"/>
        <v>105</v>
      </c>
      <c r="CF10" s="140">
        <f t="shared" si="42"/>
        <v>130</v>
      </c>
    </row>
    <row r="11">
      <c r="A11" s="50">
        <v>6.0</v>
      </c>
      <c r="B11" s="51" t="s">
        <v>41</v>
      </c>
      <c r="C11" s="52">
        <v>6.0</v>
      </c>
      <c r="D11" s="13">
        <v>100.0</v>
      </c>
      <c r="E11" s="52">
        <v>7.0</v>
      </c>
      <c r="F11" s="13">
        <v>100.0</v>
      </c>
      <c r="G11" s="52">
        <v>13.0</v>
      </c>
      <c r="H11" s="13">
        <v>100.0</v>
      </c>
      <c r="I11" s="13">
        <f t="shared" si="1"/>
        <v>13</v>
      </c>
      <c r="J11" s="13">
        <f t="shared" si="2"/>
        <v>100</v>
      </c>
      <c r="K11" s="52">
        <v>6.0</v>
      </c>
      <c r="L11" s="54">
        <v>86.0</v>
      </c>
      <c r="M11" s="53">
        <v>9.0</v>
      </c>
      <c r="N11" s="54">
        <v>82.0</v>
      </c>
      <c r="O11" s="52">
        <v>15.0</v>
      </c>
      <c r="P11" s="54">
        <v>83.0</v>
      </c>
      <c r="Q11" s="13">
        <f t="shared" si="3"/>
        <v>28</v>
      </c>
      <c r="R11" s="13">
        <f t="shared" si="4"/>
        <v>90.32258065</v>
      </c>
      <c r="S11" s="111">
        <v>2.0</v>
      </c>
      <c r="T11" s="95">
        <f t="shared" si="5"/>
        <v>100</v>
      </c>
      <c r="U11" s="111">
        <v>3.0</v>
      </c>
      <c r="V11" s="95">
        <f t="shared" si="6"/>
        <v>100</v>
      </c>
      <c r="W11" s="95">
        <f t="shared" si="7"/>
        <v>5</v>
      </c>
      <c r="X11" s="95">
        <f t="shared" si="8"/>
        <v>100</v>
      </c>
      <c r="Y11" s="54">
        <f t="shared" si="9"/>
        <v>33</v>
      </c>
      <c r="Z11" s="54">
        <f t="shared" si="10"/>
        <v>91.66666667</v>
      </c>
      <c r="AA11" s="53">
        <v>8.0</v>
      </c>
      <c r="AB11" s="134">
        <f t="shared" si="11"/>
        <v>100</v>
      </c>
      <c r="AC11" s="53">
        <v>8.0</v>
      </c>
      <c r="AD11" s="134">
        <f t="shared" si="12"/>
        <v>88.88888889</v>
      </c>
      <c r="AE11" s="134">
        <f t="shared" si="13"/>
        <v>16</v>
      </c>
      <c r="AF11" s="134">
        <f t="shared" si="14"/>
        <v>94.11764706</v>
      </c>
      <c r="AG11" s="134">
        <f t="shared" si="15"/>
        <v>49</v>
      </c>
      <c r="AH11" s="134">
        <f t="shared" si="16"/>
        <v>92.45283019</v>
      </c>
      <c r="AI11" s="111">
        <v>7.0</v>
      </c>
      <c r="AJ11" s="111">
        <v>9.0</v>
      </c>
      <c r="AK11" s="111">
        <f t="shared" si="17"/>
        <v>65</v>
      </c>
      <c r="AL11" s="111">
        <f t="shared" si="18"/>
        <v>89.04109589</v>
      </c>
      <c r="AM11" s="111">
        <v>6.0</v>
      </c>
      <c r="AN11" s="111">
        <v>8.0</v>
      </c>
      <c r="AO11" s="111">
        <f t="shared" si="19"/>
        <v>79</v>
      </c>
      <c r="AP11" s="111">
        <f t="shared" si="20"/>
        <v>84.94623656</v>
      </c>
      <c r="AQ11" s="55">
        <v>6.0</v>
      </c>
      <c r="AR11" s="55">
        <v>8.0</v>
      </c>
      <c r="AS11" s="56">
        <f t="shared" si="21"/>
        <v>93</v>
      </c>
      <c r="AT11" s="56">
        <f t="shared" si="22"/>
        <v>84.54545455</v>
      </c>
      <c r="AU11" s="55">
        <v>10.0</v>
      </c>
      <c r="AV11" s="55">
        <v>10.0</v>
      </c>
      <c r="AW11" s="161">
        <f t="shared" si="23"/>
        <v>113</v>
      </c>
      <c r="AX11" s="161">
        <f t="shared" si="24"/>
        <v>86.92307692</v>
      </c>
      <c r="AY11" s="117">
        <v>5.0</v>
      </c>
      <c r="AZ11" s="117">
        <v>9.0</v>
      </c>
      <c r="BA11" s="162">
        <f t="shared" si="25"/>
        <v>127</v>
      </c>
      <c r="BB11" s="161">
        <f t="shared" si="26"/>
        <v>86.98630137</v>
      </c>
      <c r="BC11" s="117">
        <v>5.0</v>
      </c>
      <c r="BD11" s="117">
        <v>5.0</v>
      </c>
      <c r="BE11" s="162">
        <f t="shared" si="27"/>
        <v>137</v>
      </c>
      <c r="BF11" s="161">
        <f t="shared" si="28"/>
        <v>86.16352201</v>
      </c>
      <c r="BG11" s="125">
        <v>7.0</v>
      </c>
      <c r="BH11" s="120">
        <v>9.0</v>
      </c>
      <c r="BI11" s="162">
        <f t="shared" si="29"/>
        <v>153</v>
      </c>
      <c r="BJ11" s="161">
        <f t="shared" si="30"/>
        <v>86.93181818</v>
      </c>
      <c r="BK11" s="120">
        <v>7.0</v>
      </c>
      <c r="BL11" s="120">
        <v>13.0</v>
      </c>
      <c r="BM11" s="163">
        <f t="shared" si="31"/>
        <v>173</v>
      </c>
      <c r="BN11" s="21">
        <f t="shared" si="32"/>
        <v>87.37373737</v>
      </c>
      <c r="BO11" s="120">
        <v>9.0</v>
      </c>
      <c r="BP11" s="120">
        <v>4.0</v>
      </c>
      <c r="BQ11" s="120">
        <f t="shared" si="33"/>
        <v>186</v>
      </c>
      <c r="BR11" s="22">
        <f t="shared" si="34"/>
        <v>86.51162791</v>
      </c>
      <c r="BS11" s="120">
        <v>3.0</v>
      </c>
      <c r="BT11" s="120">
        <v>6.0</v>
      </c>
      <c r="BU11" s="120">
        <f t="shared" si="35"/>
        <v>195</v>
      </c>
      <c r="BV11" s="22">
        <f t="shared" si="36"/>
        <v>81.58995816</v>
      </c>
      <c r="BW11" s="120">
        <v>9.0</v>
      </c>
      <c r="BX11" s="120">
        <v>14.0</v>
      </c>
      <c r="BY11" s="120">
        <f t="shared" si="37"/>
        <v>218</v>
      </c>
      <c r="BZ11" s="22">
        <f t="shared" si="38"/>
        <v>82.57575758</v>
      </c>
      <c r="CA11" s="22">
        <v>2.0</v>
      </c>
      <c r="CB11" s="22">
        <v>2.0</v>
      </c>
      <c r="CC11" s="120">
        <f t="shared" si="39"/>
        <v>222</v>
      </c>
      <c r="CD11" s="22">
        <f t="shared" si="40"/>
        <v>82.8358209</v>
      </c>
      <c r="CE11" s="164">
        <f t="shared" si="41"/>
        <v>98</v>
      </c>
      <c r="CF11" s="140">
        <f t="shared" si="42"/>
        <v>124</v>
      </c>
    </row>
    <row r="12">
      <c r="A12" s="50">
        <v>7.0</v>
      </c>
      <c r="B12" s="51" t="s">
        <v>43</v>
      </c>
      <c r="C12" s="52">
        <v>5.0</v>
      </c>
      <c r="D12" s="13">
        <v>83.0</v>
      </c>
      <c r="E12" s="52">
        <v>7.0</v>
      </c>
      <c r="F12" s="13">
        <v>100.0</v>
      </c>
      <c r="G12" s="52">
        <v>12.0</v>
      </c>
      <c r="H12" s="13">
        <v>92.0</v>
      </c>
      <c r="I12" s="13">
        <f t="shared" si="1"/>
        <v>12</v>
      </c>
      <c r="J12" s="13">
        <f t="shared" si="2"/>
        <v>92.30769231</v>
      </c>
      <c r="K12" s="52">
        <v>6.0</v>
      </c>
      <c r="L12" s="54">
        <v>86.0</v>
      </c>
      <c r="M12" s="53">
        <v>11.0</v>
      </c>
      <c r="N12" s="54">
        <v>100.0</v>
      </c>
      <c r="O12" s="52">
        <v>17.0</v>
      </c>
      <c r="P12" s="54">
        <v>94.0</v>
      </c>
      <c r="Q12" s="13">
        <f t="shared" si="3"/>
        <v>29</v>
      </c>
      <c r="R12" s="13">
        <f t="shared" si="4"/>
        <v>93.5483871</v>
      </c>
      <c r="S12" s="111">
        <v>2.0</v>
      </c>
      <c r="T12" s="95">
        <f t="shared" si="5"/>
        <v>100</v>
      </c>
      <c r="U12" s="111">
        <v>3.0</v>
      </c>
      <c r="V12" s="95">
        <f t="shared" si="6"/>
        <v>100</v>
      </c>
      <c r="W12" s="95">
        <f t="shared" si="7"/>
        <v>5</v>
      </c>
      <c r="X12" s="95">
        <f t="shared" si="8"/>
        <v>100</v>
      </c>
      <c r="Y12" s="54">
        <f t="shared" si="9"/>
        <v>34</v>
      </c>
      <c r="Z12" s="54">
        <f t="shared" si="10"/>
        <v>94.44444444</v>
      </c>
      <c r="AA12" s="53">
        <v>8.0</v>
      </c>
      <c r="AB12" s="134">
        <f t="shared" si="11"/>
        <v>100</v>
      </c>
      <c r="AC12" s="53">
        <v>9.0</v>
      </c>
      <c r="AD12" s="134">
        <f t="shared" si="12"/>
        <v>100</v>
      </c>
      <c r="AE12" s="134">
        <f t="shared" si="13"/>
        <v>17</v>
      </c>
      <c r="AF12" s="134">
        <f t="shared" si="14"/>
        <v>100</v>
      </c>
      <c r="AG12" s="134">
        <f t="shared" si="15"/>
        <v>51</v>
      </c>
      <c r="AH12" s="134">
        <f t="shared" si="16"/>
        <v>96.22641509</v>
      </c>
      <c r="AI12" s="111">
        <v>10.0</v>
      </c>
      <c r="AJ12" s="111">
        <v>10.0</v>
      </c>
      <c r="AK12" s="111">
        <f t="shared" si="17"/>
        <v>71</v>
      </c>
      <c r="AL12" s="111">
        <f t="shared" si="18"/>
        <v>97.26027397</v>
      </c>
      <c r="AM12" s="111">
        <v>6.0</v>
      </c>
      <c r="AN12" s="111">
        <v>13.0</v>
      </c>
      <c r="AO12" s="111">
        <f t="shared" si="19"/>
        <v>90</v>
      </c>
      <c r="AP12" s="111">
        <f t="shared" si="20"/>
        <v>96.77419355</v>
      </c>
      <c r="AQ12" s="55">
        <v>8.0</v>
      </c>
      <c r="AR12" s="55">
        <v>9.0</v>
      </c>
      <c r="AS12" s="56">
        <f t="shared" si="21"/>
        <v>107</v>
      </c>
      <c r="AT12" s="56">
        <f t="shared" si="22"/>
        <v>97.27272727</v>
      </c>
      <c r="AU12" s="55">
        <v>10.0</v>
      </c>
      <c r="AV12" s="55">
        <v>7.0</v>
      </c>
      <c r="AW12" s="161">
        <f t="shared" si="23"/>
        <v>124</v>
      </c>
      <c r="AX12" s="161">
        <f t="shared" si="24"/>
        <v>95.38461538</v>
      </c>
      <c r="AY12" s="117">
        <v>6.0</v>
      </c>
      <c r="AZ12" s="117">
        <v>8.0</v>
      </c>
      <c r="BA12" s="162">
        <f t="shared" si="25"/>
        <v>138</v>
      </c>
      <c r="BB12" s="161">
        <f t="shared" si="26"/>
        <v>94.52054795</v>
      </c>
      <c r="BC12" s="117">
        <v>6.0</v>
      </c>
      <c r="BD12" s="117">
        <v>4.0</v>
      </c>
      <c r="BE12" s="162">
        <f t="shared" si="27"/>
        <v>148</v>
      </c>
      <c r="BF12" s="161">
        <f t="shared" si="28"/>
        <v>93.08176101</v>
      </c>
      <c r="BG12" s="125">
        <v>7.0</v>
      </c>
      <c r="BH12" s="120">
        <v>10.0</v>
      </c>
      <c r="BI12" s="162">
        <f t="shared" si="29"/>
        <v>165</v>
      </c>
      <c r="BJ12" s="161">
        <f t="shared" si="30"/>
        <v>93.75</v>
      </c>
      <c r="BK12" s="120">
        <v>7.0</v>
      </c>
      <c r="BL12" s="120">
        <v>13.0</v>
      </c>
      <c r="BM12" s="163">
        <f t="shared" si="31"/>
        <v>185</v>
      </c>
      <c r="BN12" s="21">
        <f t="shared" si="32"/>
        <v>93.43434343</v>
      </c>
      <c r="BO12" s="120">
        <v>9.0</v>
      </c>
      <c r="BP12" s="120">
        <v>6.0</v>
      </c>
      <c r="BQ12" s="120">
        <f t="shared" si="33"/>
        <v>200</v>
      </c>
      <c r="BR12" s="22">
        <f t="shared" si="34"/>
        <v>93.02325581</v>
      </c>
      <c r="BS12" s="120">
        <v>7.0</v>
      </c>
      <c r="BT12" s="120">
        <v>14.0</v>
      </c>
      <c r="BU12" s="120">
        <f t="shared" si="35"/>
        <v>221</v>
      </c>
      <c r="BV12" s="22">
        <f t="shared" si="36"/>
        <v>92.46861925</v>
      </c>
      <c r="BW12" s="120">
        <v>9.0</v>
      </c>
      <c r="BX12" s="120">
        <v>12.0</v>
      </c>
      <c r="BY12" s="120">
        <f t="shared" si="37"/>
        <v>242</v>
      </c>
      <c r="BZ12" s="22">
        <f t="shared" si="38"/>
        <v>91.66666667</v>
      </c>
      <c r="CA12" s="22">
        <v>2.0</v>
      </c>
      <c r="CB12" s="22">
        <v>2.0</v>
      </c>
      <c r="CC12" s="120">
        <f t="shared" si="39"/>
        <v>246</v>
      </c>
      <c r="CD12" s="22">
        <f t="shared" si="40"/>
        <v>91.79104478</v>
      </c>
      <c r="CE12" s="164">
        <f t="shared" si="41"/>
        <v>108</v>
      </c>
      <c r="CF12" s="140">
        <f t="shared" si="42"/>
        <v>138</v>
      </c>
    </row>
    <row r="13">
      <c r="A13" s="50">
        <v>8.0</v>
      </c>
      <c r="B13" s="51" t="s">
        <v>44</v>
      </c>
      <c r="C13" s="52">
        <v>6.0</v>
      </c>
      <c r="D13" s="13">
        <v>100.0</v>
      </c>
      <c r="E13" s="52">
        <v>7.0</v>
      </c>
      <c r="F13" s="13">
        <v>100.0</v>
      </c>
      <c r="G13" s="52">
        <v>13.0</v>
      </c>
      <c r="H13" s="13">
        <v>100.0</v>
      </c>
      <c r="I13" s="13">
        <f t="shared" si="1"/>
        <v>13</v>
      </c>
      <c r="J13" s="13">
        <f t="shared" si="2"/>
        <v>100</v>
      </c>
      <c r="K13" s="52">
        <v>7.0</v>
      </c>
      <c r="L13" s="54">
        <v>100.0</v>
      </c>
      <c r="M13" s="53">
        <v>11.0</v>
      </c>
      <c r="N13" s="54">
        <v>100.0</v>
      </c>
      <c r="O13" s="52">
        <v>18.0</v>
      </c>
      <c r="P13" s="54">
        <v>100.0</v>
      </c>
      <c r="Q13" s="13">
        <f t="shared" si="3"/>
        <v>31</v>
      </c>
      <c r="R13" s="13">
        <f t="shared" si="4"/>
        <v>100</v>
      </c>
      <c r="S13" s="111">
        <v>1.0</v>
      </c>
      <c r="T13" s="95">
        <f t="shared" si="5"/>
        <v>50</v>
      </c>
      <c r="U13" s="111">
        <v>1.0</v>
      </c>
      <c r="V13" s="95">
        <f t="shared" si="6"/>
        <v>33.33333333</v>
      </c>
      <c r="W13" s="95">
        <f t="shared" si="7"/>
        <v>2</v>
      </c>
      <c r="X13" s="95">
        <f t="shared" si="8"/>
        <v>40</v>
      </c>
      <c r="Y13" s="54">
        <f t="shared" si="9"/>
        <v>33</v>
      </c>
      <c r="Z13" s="54">
        <f t="shared" si="10"/>
        <v>91.66666667</v>
      </c>
      <c r="AA13" s="53">
        <v>8.0</v>
      </c>
      <c r="AB13" s="134">
        <f t="shared" si="11"/>
        <v>100</v>
      </c>
      <c r="AC13" s="53">
        <v>9.0</v>
      </c>
      <c r="AD13" s="134">
        <f t="shared" si="12"/>
        <v>100</v>
      </c>
      <c r="AE13" s="134">
        <f t="shared" si="13"/>
        <v>17</v>
      </c>
      <c r="AF13" s="134">
        <f t="shared" si="14"/>
        <v>100</v>
      </c>
      <c r="AG13" s="134">
        <f t="shared" si="15"/>
        <v>50</v>
      </c>
      <c r="AH13" s="134">
        <f t="shared" si="16"/>
        <v>94.33962264</v>
      </c>
      <c r="AI13" s="111">
        <v>9.0</v>
      </c>
      <c r="AJ13" s="111">
        <v>10.0</v>
      </c>
      <c r="AK13" s="111">
        <f t="shared" si="17"/>
        <v>69</v>
      </c>
      <c r="AL13" s="111">
        <f t="shared" si="18"/>
        <v>94.52054795</v>
      </c>
      <c r="AM13" s="111">
        <v>6.0</v>
      </c>
      <c r="AN13" s="111">
        <v>13.0</v>
      </c>
      <c r="AO13" s="111">
        <f t="shared" si="19"/>
        <v>88</v>
      </c>
      <c r="AP13" s="111">
        <f t="shared" si="20"/>
        <v>94.62365591</v>
      </c>
      <c r="AQ13" s="55">
        <v>7.0</v>
      </c>
      <c r="AR13" s="55">
        <v>9.0</v>
      </c>
      <c r="AS13" s="56">
        <f t="shared" si="21"/>
        <v>104</v>
      </c>
      <c r="AT13" s="56">
        <f t="shared" si="22"/>
        <v>94.54545455</v>
      </c>
      <c r="AU13" s="55">
        <v>7.0</v>
      </c>
      <c r="AV13" s="55">
        <v>5.0</v>
      </c>
      <c r="AW13" s="161">
        <f t="shared" si="23"/>
        <v>116</v>
      </c>
      <c r="AX13" s="161">
        <f t="shared" si="24"/>
        <v>89.23076923</v>
      </c>
      <c r="AY13" s="117">
        <v>6.0</v>
      </c>
      <c r="AZ13" s="117">
        <v>7.0</v>
      </c>
      <c r="BA13" s="162">
        <f t="shared" si="25"/>
        <v>129</v>
      </c>
      <c r="BB13" s="161">
        <f t="shared" si="26"/>
        <v>88.35616438</v>
      </c>
      <c r="BC13" s="117">
        <v>6.0</v>
      </c>
      <c r="BD13" s="117">
        <v>6.0</v>
      </c>
      <c r="BE13" s="162">
        <f t="shared" si="27"/>
        <v>141</v>
      </c>
      <c r="BF13" s="161">
        <f t="shared" si="28"/>
        <v>88.67924528</v>
      </c>
      <c r="BG13" s="125">
        <v>6.0</v>
      </c>
      <c r="BH13" s="120">
        <v>6.0</v>
      </c>
      <c r="BI13" s="162">
        <f t="shared" si="29"/>
        <v>153</v>
      </c>
      <c r="BJ13" s="161">
        <f t="shared" si="30"/>
        <v>86.93181818</v>
      </c>
      <c r="BK13" s="120">
        <v>8.0</v>
      </c>
      <c r="BL13" s="120">
        <v>14.0</v>
      </c>
      <c r="BM13" s="163">
        <f t="shared" si="31"/>
        <v>175</v>
      </c>
      <c r="BN13" s="21">
        <f t="shared" si="32"/>
        <v>88.38383838</v>
      </c>
      <c r="BO13" s="120">
        <v>10.0</v>
      </c>
      <c r="BP13" s="120">
        <v>5.0</v>
      </c>
      <c r="BQ13" s="120">
        <f t="shared" si="33"/>
        <v>190</v>
      </c>
      <c r="BR13" s="22">
        <f t="shared" si="34"/>
        <v>88.37209302</v>
      </c>
      <c r="BS13" s="120">
        <v>6.0</v>
      </c>
      <c r="BT13" s="120">
        <v>13.0</v>
      </c>
      <c r="BU13" s="120">
        <f t="shared" si="35"/>
        <v>209</v>
      </c>
      <c r="BV13" s="22">
        <f t="shared" si="36"/>
        <v>87.44769874</v>
      </c>
      <c r="BW13" s="120">
        <v>10.0</v>
      </c>
      <c r="BX13" s="120">
        <v>12.0</v>
      </c>
      <c r="BY13" s="120">
        <f t="shared" si="37"/>
        <v>231</v>
      </c>
      <c r="BZ13" s="22">
        <f t="shared" si="38"/>
        <v>87.5</v>
      </c>
      <c r="CA13" s="22">
        <v>2.0</v>
      </c>
      <c r="CB13" s="22">
        <v>2.0</v>
      </c>
      <c r="CC13" s="120">
        <f t="shared" si="39"/>
        <v>235</v>
      </c>
      <c r="CD13" s="22">
        <f t="shared" si="40"/>
        <v>87.68656716</v>
      </c>
      <c r="CE13" s="164">
        <f t="shared" si="41"/>
        <v>105</v>
      </c>
      <c r="CF13" s="140">
        <f t="shared" si="42"/>
        <v>130</v>
      </c>
    </row>
    <row r="14">
      <c r="A14" s="50">
        <v>9.0</v>
      </c>
      <c r="B14" s="51" t="s">
        <v>46</v>
      </c>
      <c r="C14" s="52">
        <v>6.0</v>
      </c>
      <c r="D14" s="13">
        <v>100.0</v>
      </c>
      <c r="E14" s="52">
        <v>7.0</v>
      </c>
      <c r="F14" s="13">
        <v>100.0</v>
      </c>
      <c r="G14" s="52">
        <v>13.0</v>
      </c>
      <c r="H14" s="13">
        <v>100.0</v>
      </c>
      <c r="I14" s="13">
        <f t="shared" si="1"/>
        <v>13</v>
      </c>
      <c r="J14" s="13">
        <f t="shared" si="2"/>
        <v>100</v>
      </c>
      <c r="K14" s="52">
        <v>7.0</v>
      </c>
      <c r="L14" s="54">
        <v>100.0</v>
      </c>
      <c r="M14" s="53">
        <v>11.0</v>
      </c>
      <c r="N14" s="54">
        <v>100.0</v>
      </c>
      <c r="O14" s="52">
        <v>18.0</v>
      </c>
      <c r="P14" s="54">
        <v>100.0</v>
      </c>
      <c r="Q14" s="13">
        <f t="shared" si="3"/>
        <v>31</v>
      </c>
      <c r="R14" s="13">
        <f t="shared" si="4"/>
        <v>100</v>
      </c>
      <c r="S14" s="111">
        <v>2.0</v>
      </c>
      <c r="T14" s="95">
        <f t="shared" si="5"/>
        <v>100</v>
      </c>
      <c r="U14" s="111">
        <v>2.0</v>
      </c>
      <c r="V14" s="95">
        <f t="shared" si="6"/>
        <v>66.66666667</v>
      </c>
      <c r="W14" s="95">
        <f t="shared" si="7"/>
        <v>4</v>
      </c>
      <c r="X14" s="95">
        <f t="shared" si="8"/>
        <v>80</v>
      </c>
      <c r="Y14" s="54">
        <f t="shared" si="9"/>
        <v>35</v>
      </c>
      <c r="Z14" s="54">
        <f t="shared" si="10"/>
        <v>97.22222222</v>
      </c>
      <c r="AA14" s="53">
        <v>8.0</v>
      </c>
      <c r="AB14" s="134">
        <f t="shared" si="11"/>
        <v>100</v>
      </c>
      <c r="AC14" s="53">
        <v>9.0</v>
      </c>
      <c r="AD14" s="134">
        <f t="shared" si="12"/>
        <v>100</v>
      </c>
      <c r="AE14" s="134">
        <f t="shared" si="13"/>
        <v>17</v>
      </c>
      <c r="AF14" s="134">
        <f t="shared" si="14"/>
        <v>100</v>
      </c>
      <c r="AG14" s="134">
        <f t="shared" si="15"/>
        <v>52</v>
      </c>
      <c r="AH14" s="134">
        <f t="shared" si="16"/>
        <v>98.11320755</v>
      </c>
      <c r="AI14" s="111">
        <v>10.0</v>
      </c>
      <c r="AJ14" s="111">
        <v>8.0</v>
      </c>
      <c r="AK14" s="111">
        <f t="shared" si="17"/>
        <v>70</v>
      </c>
      <c r="AL14" s="111">
        <f t="shared" si="18"/>
        <v>95.89041096</v>
      </c>
      <c r="AM14" s="111">
        <v>7.0</v>
      </c>
      <c r="AN14" s="111">
        <v>11.0</v>
      </c>
      <c r="AO14" s="111">
        <f t="shared" si="19"/>
        <v>88</v>
      </c>
      <c r="AP14" s="111">
        <f t="shared" si="20"/>
        <v>94.62365591</v>
      </c>
      <c r="AQ14" s="55">
        <v>8.0</v>
      </c>
      <c r="AR14" s="55">
        <v>9.0</v>
      </c>
      <c r="AS14" s="56">
        <f t="shared" si="21"/>
        <v>105</v>
      </c>
      <c r="AT14" s="56">
        <f t="shared" si="22"/>
        <v>95.45454545</v>
      </c>
      <c r="AU14" s="55">
        <v>10.0</v>
      </c>
      <c r="AV14" s="55">
        <v>10.0</v>
      </c>
      <c r="AW14" s="161">
        <f t="shared" si="23"/>
        <v>125</v>
      </c>
      <c r="AX14" s="161">
        <f t="shared" si="24"/>
        <v>96.15384615</v>
      </c>
      <c r="AY14" s="117">
        <v>6.0</v>
      </c>
      <c r="AZ14" s="117">
        <v>8.0</v>
      </c>
      <c r="BA14" s="162">
        <f t="shared" si="25"/>
        <v>139</v>
      </c>
      <c r="BB14" s="161">
        <f t="shared" si="26"/>
        <v>95.20547945</v>
      </c>
      <c r="BC14" s="117">
        <v>7.0</v>
      </c>
      <c r="BD14" s="117">
        <v>6.0</v>
      </c>
      <c r="BE14" s="162">
        <f t="shared" si="27"/>
        <v>152</v>
      </c>
      <c r="BF14" s="161">
        <f t="shared" si="28"/>
        <v>95.59748428</v>
      </c>
      <c r="BG14" s="125">
        <v>5.0</v>
      </c>
      <c r="BH14" s="120">
        <v>8.0</v>
      </c>
      <c r="BI14" s="162">
        <f t="shared" si="29"/>
        <v>165</v>
      </c>
      <c r="BJ14" s="161">
        <f t="shared" si="30"/>
        <v>93.75</v>
      </c>
      <c r="BK14" s="120">
        <v>8.0</v>
      </c>
      <c r="BL14" s="120">
        <v>14.0</v>
      </c>
      <c r="BM14" s="163">
        <f t="shared" si="31"/>
        <v>187</v>
      </c>
      <c r="BN14" s="21">
        <f t="shared" si="32"/>
        <v>94.44444444</v>
      </c>
      <c r="BO14" s="120">
        <v>10.0</v>
      </c>
      <c r="BP14" s="120">
        <v>5.0</v>
      </c>
      <c r="BQ14" s="120">
        <f t="shared" si="33"/>
        <v>202</v>
      </c>
      <c r="BR14" s="22">
        <f t="shared" si="34"/>
        <v>93.95348837</v>
      </c>
      <c r="BS14" s="120">
        <v>7.0</v>
      </c>
      <c r="BT14" s="120">
        <v>15.0</v>
      </c>
      <c r="BU14" s="120">
        <f t="shared" si="35"/>
        <v>224</v>
      </c>
      <c r="BV14" s="22">
        <f t="shared" si="36"/>
        <v>93.72384937</v>
      </c>
      <c r="BW14" s="120">
        <v>10.0</v>
      </c>
      <c r="BX14" s="120">
        <v>15.0</v>
      </c>
      <c r="BY14" s="120">
        <f t="shared" si="37"/>
        <v>249</v>
      </c>
      <c r="BZ14" s="22">
        <f t="shared" si="38"/>
        <v>94.31818182</v>
      </c>
      <c r="CA14" s="22">
        <v>2.0</v>
      </c>
      <c r="CB14" s="22">
        <v>2.0</v>
      </c>
      <c r="CC14" s="120">
        <f t="shared" si="39"/>
        <v>253</v>
      </c>
      <c r="CD14" s="22">
        <f t="shared" si="40"/>
        <v>94.40298507</v>
      </c>
      <c r="CE14" s="164">
        <f t="shared" si="41"/>
        <v>113</v>
      </c>
      <c r="CF14" s="140">
        <f t="shared" si="42"/>
        <v>140</v>
      </c>
    </row>
    <row r="15">
      <c r="A15" s="50">
        <v>10.0</v>
      </c>
      <c r="B15" s="51" t="s">
        <v>47</v>
      </c>
      <c r="C15" s="52">
        <v>6.0</v>
      </c>
      <c r="D15" s="13">
        <v>100.0</v>
      </c>
      <c r="E15" s="52">
        <v>7.0</v>
      </c>
      <c r="F15" s="13">
        <v>100.0</v>
      </c>
      <c r="G15" s="52">
        <v>13.0</v>
      </c>
      <c r="H15" s="13">
        <v>100.0</v>
      </c>
      <c r="I15" s="13">
        <f t="shared" si="1"/>
        <v>13</v>
      </c>
      <c r="J15" s="13">
        <f t="shared" si="2"/>
        <v>100</v>
      </c>
      <c r="K15" s="52">
        <v>7.0</v>
      </c>
      <c r="L15" s="54">
        <v>100.0</v>
      </c>
      <c r="M15" s="53">
        <v>11.0</v>
      </c>
      <c r="N15" s="54">
        <v>100.0</v>
      </c>
      <c r="O15" s="52">
        <v>18.0</v>
      </c>
      <c r="P15" s="54">
        <v>100.0</v>
      </c>
      <c r="Q15" s="13">
        <f t="shared" si="3"/>
        <v>31</v>
      </c>
      <c r="R15" s="13">
        <f t="shared" si="4"/>
        <v>100</v>
      </c>
      <c r="S15" s="111">
        <v>2.0</v>
      </c>
      <c r="T15" s="95">
        <f t="shared" si="5"/>
        <v>100</v>
      </c>
      <c r="U15" s="111">
        <v>3.0</v>
      </c>
      <c r="V15" s="95">
        <f t="shared" si="6"/>
        <v>100</v>
      </c>
      <c r="W15" s="95">
        <f t="shared" si="7"/>
        <v>5</v>
      </c>
      <c r="X15" s="95">
        <f t="shared" si="8"/>
        <v>100</v>
      </c>
      <c r="Y15" s="54">
        <f t="shared" si="9"/>
        <v>36</v>
      </c>
      <c r="Z15" s="54">
        <f t="shared" si="10"/>
        <v>100</v>
      </c>
      <c r="AA15" s="53">
        <v>8.0</v>
      </c>
      <c r="AB15" s="134">
        <f t="shared" si="11"/>
        <v>100</v>
      </c>
      <c r="AC15" s="53">
        <v>9.0</v>
      </c>
      <c r="AD15" s="134">
        <f t="shared" si="12"/>
        <v>100</v>
      </c>
      <c r="AE15" s="134">
        <f t="shared" si="13"/>
        <v>17</v>
      </c>
      <c r="AF15" s="134">
        <f t="shared" si="14"/>
        <v>100</v>
      </c>
      <c r="AG15" s="134">
        <f t="shared" si="15"/>
        <v>53</v>
      </c>
      <c r="AH15" s="134">
        <f t="shared" si="16"/>
        <v>100</v>
      </c>
      <c r="AI15" s="111">
        <v>10.0</v>
      </c>
      <c r="AJ15" s="111">
        <v>10.0</v>
      </c>
      <c r="AK15" s="111">
        <f t="shared" si="17"/>
        <v>73</v>
      </c>
      <c r="AL15" s="111">
        <f t="shared" si="18"/>
        <v>100</v>
      </c>
      <c r="AM15" s="111">
        <v>7.0</v>
      </c>
      <c r="AN15" s="111">
        <v>13.0</v>
      </c>
      <c r="AO15" s="111">
        <f t="shared" si="19"/>
        <v>93</v>
      </c>
      <c r="AP15" s="111">
        <f t="shared" si="20"/>
        <v>100</v>
      </c>
      <c r="AQ15" s="55">
        <v>8.0</v>
      </c>
      <c r="AR15" s="55">
        <v>9.0</v>
      </c>
      <c r="AS15" s="56">
        <f t="shared" si="21"/>
        <v>110</v>
      </c>
      <c r="AT15" s="56">
        <f t="shared" si="22"/>
        <v>100</v>
      </c>
      <c r="AU15" s="55">
        <v>9.0</v>
      </c>
      <c r="AV15" s="55">
        <v>8.0</v>
      </c>
      <c r="AW15" s="161">
        <f t="shared" si="23"/>
        <v>127</v>
      </c>
      <c r="AX15" s="161">
        <f t="shared" si="24"/>
        <v>97.69230769</v>
      </c>
      <c r="AY15" s="117">
        <v>6.0</v>
      </c>
      <c r="AZ15" s="117">
        <v>8.0</v>
      </c>
      <c r="BA15" s="162">
        <f t="shared" si="25"/>
        <v>141</v>
      </c>
      <c r="BB15" s="161">
        <f t="shared" si="26"/>
        <v>96.57534247</v>
      </c>
      <c r="BC15" s="117">
        <v>7.0</v>
      </c>
      <c r="BD15" s="117">
        <v>6.0</v>
      </c>
      <c r="BE15" s="162">
        <f t="shared" si="27"/>
        <v>154</v>
      </c>
      <c r="BF15" s="161">
        <f t="shared" si="28"/>
        <v>96.85534591</v>
      </c>
      <c r="BG15" s="125">
        <v>6.0</v>
      </c>
      <c r="BH15" s="120">
        <v>8.0</v>
      </c>
      <c r="BI15" s="162">
        <f t="shared" si="29"/>
        <v>168</v>
      </c>
      <c r="BJ15" s="161">
        <f t="shared" si="30"/>
        <v>95.45454545</v>
      </c>
      <c r="BK15" s="120">
        <v>8.0</v>
      </c>
      <c r="BL15" s="120">
        <v>14.0</v>
      </c>
      <c r="BM15" s="163">
        <f t="shared" si="31"/>
        <v>190</v>
      </c>
      <c r="BN15" s="21">
        <f t="shared" si="32"/>
        <v>95.95959596</v>
      </c>
      <c r="BO15" s="120">
        <v>10.0</v>
      </c>
      <c r="BP15" s="120">
        <v>5.0</v>
      </c>
      <c r="BQ15" s="120">
        <f t="shared" si="33"/>
        <v>205</v>
      </c>
      <c r="BR15" s="22">
        <f t="shared" si="34"/>
        <v>95.34883721</v>
      </c>
      <c r="BS15" s="120">
        <v>8.0</v>
      </c>
      <c r="BT15" s="120">
        <v>15.0</v>
      </c>
      <c r="BU15" s="120">
        <f t="shared" si="35"/>
        <v>228</v>
      </c>
      <c r="BV15" s="22">
        <f t="shared" si="36"/>
        <v>95.39748954</v>
      </c>
      <c r="BW15" s="120">
        <v>9.0</v>
      </c>
      <c r="BX15" s="120">
        <v>13.0</v>
      </c>
      <c r="BY15" s="120">
        <f t="shared" si="37"/>
        <v>250</v>
      </c>
      <c r="BZ15" s="22">
        <f t="shared" si="38"/>
        <v>94.6969697</v>
      </c>
      <c r="CA15" s="22">
        <v>2.0</v>
      </c>
      <c r="CB15" s="22">
        <v>2.0</v>
      </c>
      <c r="CC15" s="120">
        <f t="shared" si="39"/>
        <v>254</v>
      </c>
      <c r="CD15" s="22">
        <f t="shared" si="40"/>
        <v>94.7761194</v>
      </c>
      <c r="CE15" s="164">
        <f t="shared" si="41"/>
        <v>113</v>
      </c>
      <c r="CF15" s="140">
        <f t="shared" si="42"/>
        <v>141</v>
      </c>
    </row>
    <row r="16">
      <c r="A16" s="50">
        <v>11.0</v>
      </c>
      <c r="B16" s="51" t="s">
        <v>48</v>
      </c>
      <c r="C16" s="52">
        <v>6.0</v>
      </c>
      <c r="D16" s="13">
        <v>100.0</v>
      </c>
      <c r="E16" s="52">
        <v>7.0</v>
      </c>
      <c r="F16" s="13">
        <v>100.0</v>
      </c>
      <c r="G16" s="52">
        <v>13.0</v>
      </c>
      <c r="H16" s="13">
        <v>100.0</v>
      </c>
      <c r="I16" s="13">
        <f t="shared" si="1"/>
        <v>13</v>
      </c>
      <c r="J16" s="13">
        <f t="shared" si="2"/>
        <v>100</v>
      </c>
      <c r="K16" s="52">
        <v>7.0</v>
      </c>
      <c r="L16" s="54">
        <v>100.0</v>
      </c>
      <c r="M16" s="53">
        <v>10.0</v>
      </c>
      <c r="N16" s="54">
        <v>91.0</v>
      </c>
      <c r="O16" s="52">
        <v>17.0</v>
      </c>
      <c r="P16" s="54">
        <v>94.0</v>
      </c>
      <c r="Q16" s="13">
        <f t="shared" si="3"/>
        <v>30</v>
      </c>
      <c r="R16" s="13">
        <f t="shared" si="4"/>
        <v>96.77419355</v>
      </c>
      <c r="S16" s="111">
        <v>2.0</v>
      </c>
      <c r="T16" s="95">
        <f t="shared" si="5"/>
        <v>100</v>
      </c>
      <c r="U16" s="111">
        <v>3.0</v>
      </c>
      <c r="V16" s="95">
        <f t="shared" si="6"/>
        <v>100</v>
      </c>
      <c r="W16" s="95">
        <f t="shared" si="7"/>
        <v>5</v>
      </c>
      <c r="X16" s="95">
        <f t="shared" si="8"/>
        <v>100</v>
      </c>
      <c r="Y16" s="54">
        <f t="shared" si="9"/>
        <v>35</v>
      </c>
      <c r="Z16" s="54">
        <f t="shared" si="10"/>
        <v>97.22222222</v>
      </c>
      <c r="AA16" s="53">
        <v>7.0</v>
      </c>
      <c r="AB16" s="134">
        <f t="shared" si="11"/>
        <v>87.5</v>
      </c>
      <c r="AC16" s="53">
        <v>9.0</v>
      </c>
      <c r="AD16" s="134">
        <f t="shared" si="12"/>
        <v>100</v>
      </c>
      <c r="AE16" s="134">
        <f t="shared" si="13"/>
        <v>16</v>
      </c>
      <c r="AF16" s="134">
        <f t="shared" si="14"/>
        <v>94.11764706</v>
      </c>
      <c r="AG16" s="134">
        <f t="shared" si="15"/>
        <v>51</v>
      </c>
      <c r="AH16" s="134">
        <f t="shared" si="16"/>
        <v>96.22641509</v>
      </c>
      <c r="AI16" s="111">
        <v>9.0</v>
      </c>
      <c r="AJ16" s="111">
        <v>10.0</v>
      </c>
      <c r="AK16" s="111">
        <f t="shared" si="17"/>
        <v>70</v>
      </c>
      <c r="AL16" s="111">
        <f t="shared" si="18"/>
        <v>95.89041096</v>
      </c>
      <c r="AM16" s="111">
        <v>6.0</v>
      </c>
      <c r="AN16" s="111">
        <v>11.0</v>
      </c>
      <c r="AO16" s="111">
        <f t="shared" si="19"/>
        <v>87</v>
      </c>
      <c r="AP16" s="111">
        <f t="shared" si="20"/>
        <v>93.5483871</v>
      </c>
      <c r="AQ16" s="55">
        <v>8.0</v>
      </c>
      <c r="AR16" s="55">
        <v>8.0</v>
      </c>
      <c r="AS16" s="56">
        <f t="shared" si="21"/>
        <v>103</v>
      </c>
      <c r="AT16" s="56">
        <f t="shared" si="22"/>
        <v>93.63636364</v>
      </c>
      <c r="AU16" s="55">
        <v>10.0</v>
      </c>
      <c r="AV16" s="55">
        <v>10.0</v>
      </c>
      <c r="AW16" s="161">
        <f t="shared" si="23"/>
        <v>123</v>
      </c>
      <c r="AX16" s="161">
        <f t="shared" si="24"/>
        <v>94.61538462</v>
      </c>
      <c r="AY16" s="117">
        <v>6.0</v>
      </c>
      <c r="AZ16" s="117">
        <v>7.0</v>
      </c>
      <c r="BA16" s="162">
        <f t="shared" si="25"/>
        <v>136</v>
      </c>
      <c r="BB16" s="161">
        <f t="shared" si="26"/>
        <v>93.15068493</v>
      </c>
      <c r="BC16" s="117">
        <v>7.0</v>
      </c>
      <c r="BD16" s="117">
        <v>3.0</v>
      </c>
      <c r="BE16" s="162">
        <f t="shared" si="27"/>
        <v>146</v>
      </c>
      <c r="BF16" s="161">
        <f t="shared" si="28"/>
        <v>91.82389937</v>
      </c>
      <c r="BG16" s="125">
        <v>5.0</v>
      </c>
      <c r="BH16" s="120">
        <v>9.0</v>
      </c>
      <c r="BI16" s="162">
        <f t="shared" si="29"/>
        <v>160</v>
      </c>
      <c r="BJ16" s="161">
        <f t="shared" si="30"/>
        <v>90.90909091</v>
      </c>
      <c r="BK16" s="120">
        <v>8.0</v>
      </c>
      <c r="BL16" s="120">
        <v>12.0</v>
      </c>
      <c r="BM16" s="163">
        <f t="shared" si="31"/>
        <v>180</v>
      </c>
      <c r="BN16" s="21">
        <f t="shared" si="32"/>
        <v>90.90909091</v>
      </c>
      <c r="BO16" s="120">
        <v>11.0</v>
      </c>
      <c r="BP16" s="120">
        <v>6.0</v>
      </c>
      <c r="BQ16" s="120">
        <f t="shared" si="33"/>
        <v>197</v>
      </c>
      <c r="BR16" s="22">
        <f t="shared" si="34"/>
        <v>91.62790698</v>
      </c>
      <c r="BS16" s="120">
        <v>8.0</v>
      </c>
      <c r="BT16" s="120">
        <v>15.0</v>
      </c>
      <c r="BU16" s="120">
        <f t="shared" si="35"/>
        <v>220</v>
      </c>
      <c r="BV16" s="22">
        <f t="shared" si="36"/>
        <v>92.05020921</v>
      </c>
      <c r="BW16" s="120">
        <v>9.0</v>
      </c>
      <c r="BX16" s="120">
        <v>12.0</v>
      </c>
      <c r="BY16" s="120">
        <f t="shared" si="37"/>
        <v>241</v>
      </c>
      <c r="BZ16" s="22">
        <f t="shared" si="38"/>
        <v>91.28787879</v>
      </c>
      <c r="CA16" s="22">
        <v>2.0</v>
      </c>
      <c r="CB16" s="22">
        <v>2.0</v>
      </c>
      <c r="CC16" s="120">
        <f t="shared" si="39"/>
        <v>245</v>
      </c>
      <c r="CD16" s="22">
        <f t="shared" si="40"/>
        <v>91.41791045</v>
      </c>
      <c r="CE16" s="164">
        <f t="shared" si="41"/>
        <v>111</v>
      </c>
      <c r="CF16" s="140">
        <f t="shared" si="42"/>
        <v>134</v>
      </c>
    </row>
    <row r="17">
      <c r="A17" s="50">
        <v>12.0</v>
      </c>
      <c r="B17" s="51" t="s">
        <v>49</v>
      </c>
      <c r="C17" s="52">
        <v>5.0</v>
      </c>
      <c r="D17" s="13">
        <v>83.0</v>
      </c>
      <c r="E17" s="52">
        <v>7.0</v>
      </c>
      <c r="F17" s="13">
        <v>100.0</v>
      </c>
      <c r="G17" s="52">
        <v>12.0</v>
      </c>
      <c r="H17" s="13">
        <v>92.0</v>
      </c>
      <c r="I17" s="13">
        <f t="shared" si="1"/>
        <v>12</v>
      </c>
      <c r="J17" s="13">
        <f t="shared" si="2"/>
        <v>92.30769231</v>
      </c>
      <c r="K17" s="52">
        <v>6.0</v>
      </c>
      <c r="L17" s="54">
        <v>86.0</v>
      </c>
      <c r="M17" s="53">
        <v>11.0</v>
      </c>
      <c r="N17" s="54">
        <v>100.0</v>
      </c>
      <c r="O17" s="52">
        <v>17.0</v>
      </c>
      <c r="P17" s="54">
        <v>94.0</v>
      </c>
      <c r="Q17" s="13">
        <f t="shared" si="3"/>
        <v>29</v>
      </c>
      <c r="R17" s="13">
        <f t="shared" si="4"/>
        <v>93.5483871</v>
      </c>
      <c r="S17" s="111">
        <v>2.0</v>
      </c>
      <c r="T17" s="95">
        <f t="shared" si="5"/>
        <v>100</v>
      </c>
      <c r="U17" s="111">
        <v>3.0</v>
      </c>
      <c r="V17" s="95">
        <f t="shared" si="6"/>
        <v>100</v>
      </c>
      <c r="W17" s="95">
        <f t="shared" si="7"/>
        <v>5</v>
      </c>
      <c r="X17" s="95">
        <f t="shared" si="8"/>
        <v>100</v>
      </c>
      <c r="Y17" s="54">
        <f t="shared" si="9"/>
        <v>34</v>
      </c>
      <c r="Z17" s="54">
        <f t="shared" si="10"/>
        <v>94.44444444</v>
      </c>
      <c r="AA17" s="53">
        <v>8.0</v>
      </c>
      <c r="AB17" s="134">
        <f t="shared" si="11"/>
        <v>100</v>
      </c>
      <c r="AC17" s="53">
        <v>8.0</v>
      </c>
      <c r="AD17" s="134">
        <f t="shared" si="12"/>
        <v>88.88888889</v>
      </c>
      <c r="AE17" s="134">
        <f t="shared" si="13"/>
        <v>16</v>
      </c>
      <c r="AF17" s="134">
        <f t="shared" si="14"/>
        <v>94.11764706</v>
      </c>
      <c r="AG17" s="134">
        <f t="shared" si="15"/>
        <v>50</v>
      </c>
      <c r="AH17" s="134">
        <f t="shared" si="16"/>
        <v>94.33962264</v>
      </c>
      <c r="AI17" s="111">
        <v>9.0</v>
      </c>
      <c r="AJ17" s="111">
        <v>9.0</v>
      </c>
      <c r="AK17" s="111">
        <f t="shared" si="17"/>
        <v>68</v>
      </c>
      <c r="AL17" s="111">
        <f t="shared" si="18"/>
        <v>93.15068493</v>
      </c>
      <c r="AM17" s="111">
        <v>6.0</v>
      </c>
      <c r="AN17" s="111">
        <v>11.0</v>
      </c>
      <c r="AO17" s="111">
        <f t="shared" si="19"/>
        <v>85</v>
      </c>
      <c r="AP17" s="111">
        <f t="shared" si="20"/>
        <v>91.39784946</v>
      </c>
      <c r="AQ17" s="55">
        <v>8.0</v>
      </c>
      <c r="AR17" s="55">
        <v>9.0</v>
      </c>
      <c r="AS17" s="56">
        <f t="shared" si="21"/>
        <v>102</v>
      </c>
      <c r="AT17" s="56">
        <f t="shared" si="22"/>
        <v>92.72727273</v>
      </c>
      <c r="AU17" s="55">
        <v>10.0</v>
      </c>
      <c r="AV17" s="55">
        <v>10.0</v>
      </c>
      <c r="AW17" s="161">
        <f t="shared" si="23"/>
        <v>122</v>
      </c>
      <c r="AX17" s="161">
        <f t="shared" si="24"/>
        <v>93.84615385</v>
      </c>
      <c r="AY17" s="117">
        <v>6.0</v>
      </c>
      <c r="AZ17" s="117">
        <v>10.0</v>
      </c>
      <c r="BA17" s="162">
        <f t="shared" si="25"/>
        <v>138</v>
      </c>
      <c r="BB17" s="161">
        <f t="shared" si="26"/>
        <v>94.52054795</v>
      </c>
      <c r="BC17" s="117">
        <v>7.0</v>
      </c>
      <c r="BD17" s="117">
        <v>6.0</v>
      </c>
      <c r="BE17" s="162">
        <f t="shared" si="27"/>
        <v>151</v>
      </c>
      <c r="BF17" s="161">
        <f t="shared" si="28"/>
        <v>94.96855346</v>
      </c>
      <c r="BG17" s="125">
        <v>6.0</v>
      </c>
      <c r="BH17" s="120">
        <v>9.0</v>
      </c>
      <c r="BI17" s="162">
        <f t="shared" si="29"/>
        <v>166</v>
      </c>
      <c r="BJ17" s="161">
        <f t="shared" si="30"/>
        <v>94.31818182</v>
      </c>
      <c r="BK17" s="120">
        <v>5.0</v>
      </c>
      <c r="BL17" s="120">
        <v>12.0</v>
      </c>
      <c r="BM17" s="163">
        <f t="shared" si="31"/>
        <v>183</v>
      </c>
      <c r="BN17" s="21">
        <f t="shared" si="32"/>
        <v>92.42424242</v>
      </c>
      <c r="BO17" s="120">
        <v>9.0</v>
      </c>
      <c r="BP17" s="120">
        <v>6.0</v>
      </c>
      <c r="BQ17" s="120">
        <f t="shared" si="33"/>
        <v>198</v>
      </c>
      <c r="BR17" s="22">
        <f t="shared" si="34"/>
        <v>92.09302326</v>
      </c>
      <c r="BS17" s="120">
        <v>5.0</v>
      </c>
      <c r="BT17" s="120">
        <v>10.0</v>
      </c>
      <c r="BU17" s="120">
        <f t="shared" si="35"/>
        <v>213</v>
      </c>
      <c r="BV17" s="22">
        <f t="shared" si="36"/>
        <v>89.12133891</v>
      </c>
      <c r="BW17" s="120">
        <v>9.0</v>
      </c>
      <c r="BX17" s="120">
        <v>10.0</v>
      </c>
      <c r="BY17" s="120">
        <f t="shared" si="37"/>
        <v>232</v>
      </c>
      <c r="BZ17" s="22">
        <f t="shared" si="38"/>
        <v>87.87878788</v>
      </c>
      <c r="CA17" s="22">
        <v>2.0</v>
      </c>
      <c r="CB17" s="22">
        <v>2.0</v>
      </c>
      <c r="CC17" s="120">
        <f t="shared" si="39"/>
        <v>236</v>
      </c>
      <c r="CD17" s="22">
        <f t="shared" si="40"/>
        <v>88.05970149</v>
      </c>
      <c r="CE17" s="164">
        <f t="shared" si="41"/>
        <v>103</v>
      </c>
      <c r="CF17" s="140">
        <f t="shared" si="42"/>
        <v>133</v>
      </c>
    </row>
    <row r="18">
      <c r="A18" s="50">
        <v>13.0</v>
      </c>
      <c r="B18" s="51" t="s">
        <v>51</v>
      </c>
      <c r="C18" s="52">
        <v>6.0</v>
      </c>
      <c r="D18" s="13">
        <v>100.0</v>
      </c>
      <c r="E18" s="52">
        <v>7.0</v>
      </c>
      <c r="F18" s="13">
        <v>100.0</v>
      </c>
      <c r="G18" s="52">
        <v>13.0</v>
      </c>
      <c r="H18" s="13">
        <v>100.0</v>
      </c>
      <c r="I18" s="13">
        <f t="shared" si="1"/>
        <v>13</v>
      </c>
      <c r="J18" s="13">
        <f t="shared" si="2"/>
        <v>100</v>
      </c>
      <c r="K18" s="52">
        <v>7.0</v>
      </c>
      <c r="L18" s="54">
        <v>100.0</v>
      </c>
      <c r="M18" s="53">
        <v>11.0</v>
      </c>
      <c r="N18" s="54">
        <v>100.0</v>
      </c>
      <c r="O18" s="52">
        <v>18.0</v>
      </c>
      <c r="P18" s="54">
        <v>100.0</v>
      </c>
      <c r="Q18" s="13">
        <f t="shared" si="3"/>
        <v>31</v>
      </c>
      <c r="R18" s="13">
        <f t="shared" si="4"/>
        <v>100</v>
      </c>
      <c r="S18" s="111">
        <v>2.0</v>
      </c>
      <c r="T18" s="95">
        <f t="shared" si="5"/>
        <v>100</v>
      </c>
      <c r="U18" s="111">
        <v>3.0</v>
      </c>
      <c r="V18" s="95">
        <f t="shared" si="6"/>
        <v>100</v>
      </c>
      <c r="W18" s="95">
        <f t="shared" si="7"/>
        <v>5</v>
      </c>
      <c r="X18" s="95">
        <f t="shared" si="8"/>
        <v>100</v>
      </c>
      <c r="Y18" s="54">
        <f t="shared" si="9"/>
        <v>36</v>
      </c>
      <c r="Z18" s="54">
        <f t="shared" si="10"/>
        <v>100</v>
      </c>
      <c r="AA18" s="53">
        <v>8.0</v>
      </c>
      <c r="AB18" s="134">
        <f t="shared" si="11"/>
        <v>100</v>
      </c>
      <c r="AC18" s="53">
        <v>8.0</v>
      </c>
      <c r="AD18" s="134">
        <f t="shared" si="12"/>
        <v>88.88888889</v>
      </c>
      <c r="AE18" s="134">
        <f t="shared" si="13"/>
        <v>16</v>
      </c>
      <c r="AF18" s="134">
        <f t="shared" si="14"/>
        <v>94.11764706</v>
      </c>
      <c r="AG18" s="134">
        <f t="shared" si="15"/>
        <v>52</v>
      </c>
      <c r="AH18" s="134">
        <f t="shared" si="16"/>
        <v>98.11320755</v>
      </c>
      <c r="AI18" s="111">
        <v>10.0</v>
      </c>
      <c r="AJ18" s="111">
        <v>10.0</v>
      </c>
      <c r="AK18" s="111">
        <f t="shared" si="17"/>
        <v>72</v>
      </c>
      <c r="AL18" s="111">
        <f t="shared" si="18"/>
        <v>98.63013699</v>
      </c>
      <c r="AM18" s="111">
        <v>7.0</v>
      </c>
      <c r="AN18" s="111">
        <v>13.0</v>
      </c>
      <c r="AO18" s="111">
        <f t="shared" si="19"/>
        <v>92</v>
      </c>
      <c r="AP18" s="111">
        <f t="shared" si="20"/>
        <v>98.92473118</v>
      </c>
      <c r="AQ18" s="55">
        <v>8.0</v>
      </c>
      <c r="AR18" s="55">
        <v>9.0</v>
      </c>
      <c r="AS18" s="56">
        <f t="shared" si="21"/>
        <v>109</v>
      </c>
      <c r="AT18" s="56">
        <f t="shared" si="22"/>
        <v>99.09090909</v>
      </c>
      <c r="AU18" s="55">
        <v>10.0</v>
      </c>
      <c r="AV18" s="55">
        <v>10.0</v>
      </c>
      <c r="AW18" s="161">
        <f t="shared" si="23"/>
        <v>129</v>
      </c>
      <c r="AX18" s="161">
        <f t="shared" si="24"/>
        <v>99.23076923</v>
      </c>
      <c r="AY18" s="117">
        <v>6.0</v>
      </c>
      <c r="AZ18" s="117">
        <v>10.0</v>
      </c>
      <c r="BA18" s="162">
        <f t="shared" si="25"/>
        <v>145</v>
      </c>
      <c r="BB18" s="161">
        <f t="shared" si="26"/>
        <v>99.31506849</v>
      </c>
      <c r="BC18" s="117">
        <v>7.0</v>
      </c>
      <c r="BD18" s="117">
        <v>3.0</v>
      </c>
      <c r="BE18" s="162">
        <f t="shared" si="27"/>
        <v>155</v>
      </c>
      <c r="BF18" s="161">
        <f t="shared" si="28"/>
        <v>97.48427673</v>
      </c>
      <c r="BG18" s="125">
        <v>7.0</v>
      </c>
      <c r="BH18" s="120">
        <v>10.0</v>
      </c>
      <c r="BI18" s="162">
        <f t="shared" si="29"/>
        <v>172</v>
      </c>
      <c r="BJ18" s="161">
        <f t="shared" si="30"/>
        <v>97.72727273</v>
      </c>
      <c r="BK18" s="120">
        <v>8.0</v>
      </c>
      <c r="BL18" s="120">
        <v>14.0</v>
      </c>
      <c r="BM18" s="163">
        <f t="shared" si="31"/>
        <v>194</v>
      </c>
      <c r="BN18" s="21">
        <f t="shared" si="32"/>
        <v>97.97979798</v>
      </c>
      <c r="BO18" s="120">
        <v>11.0</v>
      </c>
      <c r="BP18" s="120">
        <v>6.0</v>
      </c>
      <c r="BQ18" s="120">
        <f t="shared" si="33"/>
        <v>211</v>
      </c>
      <c r="BR18" s="22">
        <f t="shared" si="34"/>
        <v>98.13953488</v>
      </c>
      <c r="BS18" s="120">
        <v>8.0</v>
      </c>
      <c r="BT18" s="120">
        <v>14.0</v>
      </c>
      <c r="BU18" s="120">
        <f t="shared" si="35"/>
        <v>233</v>
      </c>
      <c r="BV18" s="22">
        <f t="shared" si="36"/>
        <v>97.48953975</v>
      </c>
      <c r="BW18" s="120">
        <v>9.0</v>
      </c>
      <c r="BX18" s="120">
        <v>15.0</v>
      </c>
      <c r="BY18" s="120">
        <f t="shared" si="37"/>
        <v>257</v>
      </c>
      <c r="BZ18" s="22">
        <f t="shared" si="38"/>
        <v>97.34848485</v>
      </c>
      <c r="CA18" s="22">
        <v>2.0</v>
      </c>
      <c r="CB18" s="22">
        <v>2.0</v>
      </c>
      <c r="CC18" s="120">
        <f t="shared" si="39"/>
        <v>261</v>
      </c>
      <c r="CD18" s="22">
        <f t="shared" si="40"/>
        <v>97.3880597</v>
      </c>
      <c r="CE18" s="164">
        <f t="shared" si="41"/>
        <v>116</v>
      </c>
      <c r="CF18" s="140">
        <f t="shared" si="42"/>
        <v>145</v>
      </c>
    </row>
    <row r="19">
      <c r="A19" s="50">
        <v>14.0</v>
      </c>
      <c r="B19" s="51" t="s">
        <v>52</v>
      </c>
      <c r="C19" s="52">
        <v>6.0</v>
      </c>
      <c r="D19" s="13">
        <v>100.0</v>
      </c>
      <c r="E19" s="52">
        <v>7.0</v>
      </c>
      <c r="F19" s="13">
        <v>100.0</v>
      </c>
      <c r="G19" s="52">
        <v>13.0</v>
      </c>
      <c r="H19" s="13">
        <v>100.0</v>
      </c>
      <c r="I19" s="13">
        <f t="shared" si="1"/>
        <v>13</v>
      </c>
      <c r="J19" s="13">
        <f t="shared" si="2"/>
        <v>100</v>
      </c>
      <c r="K19" s="52">
        <v>7.0</v>
      </c>
      <c r="L19" s="54">
        <v>100.0</v>
      </c>
      <c r="M19" s="53">
        <v>11.0</v>
      </c>
      <c r="N19" s="54">
        <v>100.0</v>
      </c>
      <c r="O19" s="52">
        <v>18.0</v>
      </c>
      <c r="P19" s="54">
        <v>100.0</v>
      </c>
      <c r="Q19" s="13">
        <f t="shared" si="3"/>
        <v>31</v>
      </c>
      <c r="R19" s="13">
        <f t="shared" si="4"/>
        <v>100</v>
      </c>
      <c r="S19" s="111">
        <v>2.0</v>
      </c>
      <c r="T19" s="95">
        <f t="shared" si="5"/>
        <v>100</v>
      </c>
      <c r="U19" s="111">
        <v>3.0</v>
      </c>
      <c r="V19" s="95">
        <f t="shared" si="6"/>
        <v>100</v>
      </c>
      <c r="W19" s="95">
        <f t="shared" si="7"/>
        <v>5</v>
      </c>
      <c r="X19" s="95">
        <f t="shared" si="8"/>
        <v>100</v>
      </c>
      <c r="Y19" s="54">
        <f t="shared" si="9"/>
        <v>36</v>
      </c>
      <c r="Z19" s="54">
        <f t="shared" si="10"/>
        <v>100</v>
      </c>
      <c r="AA19" s="53">
        <v>8.0</v>
      </c>
      <c r="AB19" s="134">
        <f t="shared" si="11"/>
        <v>100</v>
      </c>
      <c r="AC19" s="53">
        <v>9.0</v>
      </c>
      <c r="AD19" s="134">
        <f t="shared" si="12"/>
        <v>100</v>
      </c>
      <c r="AE19" s="134">
        <f t="shared" si="13"/>
        <v>17</v>
      </c>
      <c r="AF19" s="134">
        <f t="shared" si="14"/>
        <v>100</v>
      </c>
      <c r="AG19" s="134">
        <f t="shared" si="15"/>
        <v>53</v>
      </c>
      <c r="AH19" s="134">
        <f t="shared" si="16"/>
        <v>100</v>
      </c>
      <c r="AI19" s="111">
        <v>10.0</v>
      </c>
      <c r="AJ19" s="111">
        <v>10.0</v>
      </c>
      <c r="AK19" s="111">
        <f t="shared" si="17"/>
        <v>73</v>
      </c>
      <c r="AL19" s="111">
        <f t="shared" si="18"/>
        <v>100</v>
      </c>
      <c r="AM19" s="111">
        <v>7.0</v>
      </c>
      <c r="AN19" s="111">
        <v>13.0</v>
      </c>
      <c r="AO19" s="111">
        <f t="shared" si="19"/>
        <v>93</v>
      </c>
      <c r="AP19" s="111">
        <f t="shared" si="20"/>
        <v>100</v>
      </c>
      <c r="AQ19" s="55">
        <v>8.0</v>
      </c>
      <c r="AR19" s="55">
        <v>9.0</v>
      </c>
      <c r="AS19" s="56">
        <f t="shared" si="21"/>
        <v>110</v>
      </c>
      <c r="AT19" s="56">
        <f t="shared" si="22"/>
        <v>100</v>
      </c>
      <c r="AU19" s="55">
        <v>10.0</v>
      </c>
      <c r="AV19" s="55">
        <v>9.0</v>
      </c>
      <c r="AW19" s="161">
        <f t="shared" si="23"/>
        <v>129</v>
      </c>
      <c r="AX19" s="161">
        <f t="shared" si="24"/>
        <v>99.23076923</v>
      </c>
      <c r="AY19" s="117">
        <v>5.0</v>
      </c>
      <c r="AZ19" s="117">
        <v>10.0</v>
      </c>
      <c r="BA19" s="162">
        <f t="shared" si="25"/>
        <v>144</v>
      </c>
      <c r="BB19" s="161">
        <f t="shared" si="26"/>
        <v>98.63013699</v>
      </c>
      <c r="BC19" s="117">
        <v>5.0</v>
      </c>
      <c r="BD19" s="117">
        <v>4.0</v>
      </c>
      <c r="BE19" s="162">
        <f t="shared" si="27"/>
        <v>153</v>
      </c>
      <c r="BF19" s="161">
        <f t="shared" si="28"/>
        <v>96.22641509</v>
      </c>
      <c r="BG19" s="125">
        <v>7.0</v>
      </c>
      <c r="BH19" s="120">
        <v>7.0</v>
      </c>
      <c r="BI19" s="162">
        <f t="shared" si="29"/>
        <v>167</v>
      </c>
      <c r="BJ19" s="161">
        <f t="shared" si="30"/>
        <v>94.88636364</v>
      </c>
      <c r="BK19" s="120">
        <v>5.0</v>
      </c>
      <c r="BL19" s="120">
        <v>10.0</v>
      </c>
      <c r="BM19" s="163">
        <f t="shared" si="31"/>
        <v>182</v>
      </c>
      <c r="BN19" s="21">
        <f t="shared" si="32"/>
        <v>91.91919192</v>
      </c>
      <c r="BO19" s="120">
        <v>10.0</v>
      </c>
      <c r="BP19" s="120">
        <v>4.0</v>
      </c>
      <c r="BQ19" s="120">
        <f t="shared" si="33"/>
        <v>196</v>
      </c>
      <c r="BR19" s="22">
        <f t="shared" si="34"/>
        <v>91.1627907</v>
      </c>
      <c r="BS19" s="120">
        <v>6.0</v>
      </c>
      <c r="BT19" s="120">
        <v>12.0</v>
      </c>
      <c r="BU19" s="120">
        <f t="shared" si="35"/>
        <v>214</v>
      </c>
      <c r="BV19" s="22">
        <f t="shared" si="36"/>
        <v>89.53974895</v>
      </c>
      <c r="BW19" s="120">
        <v>8.0</v>
      </c>
      <c r="BX19" s="120">
        <v>10.0</v>
      </c>
      <c r="BY19" s="120">
        <f t="shared" si="37"/>
        <v>232</v>
      </c>
      <c r="BZ19" s="22">
        <f t="shared" si="38"/>
        <v>87.87878788</v>
      </c>
      <c r="CA19" s="22">
        <v>2.0</v>
      </c>
      <c r="CB19" s="22">
        <v>2.0</v>
      </c>
      <c r="CC19" s="120">
        <f t="shared" si="39"/>
        <v>236</v>
      </c>
      <c r="CD19" s="22">
        <f t="shared" si="40"/>
        <v>88.05970149</v>
      </c>
      <c r="CE19" s="164">
        <f t="shared" si="41"/>
        <v>106</v>
      </c>
      <c r="CF19" s="140">
        <f t="shared" si="42"/>
        <v>130</v>
      </c>
    </row>
    <row r="20">
      <c r="A20" s="50">
        <v>15.0</v>
      </c>
      <c r="B20" s="51" t="s">
        <v>53</v>
      </c>
      <c r="C20" s="52">
        <v>6.0</v>
      </c>
      <c r="D20" s="13">
        <v>100.0</v>
      </c>
      <c r="E20" s="52">
        <v>7.0</v>
      </c>
      <c r="F20" s="13">
        <v>100.0</v>
      </c>
      <c r="G20" s="52">
        <v>13.0</v>
      </c>
      <c r="H20" s="13">
        <v>100.0</v>
      </c>
      <c r="I20" s="13">
        <f t="shared" si="1"/>
        <v>13</v>
      </c>
      <c r="J20" s="13">
        <f t="shared" si="2"/>
        <v>100</v>
      </c>
      <c r="K20" s="52">
        <v>7.0</v>
      </c>
      <c r="L20" s="54">
        <v>100.0</v>
      </c>
      <c r="M20" s="53">
        <v>10.0</v>
      </c>
      <c r="N20" s="54">
        <v>91.0</v>
      </c>
      <c r="O20" s="52">
        <v>17.0</v>
      </c>
      <c r="P20" s="54">
        <v>94.0</v>
      </c>
      <c r="Q20" s="13">
        <f t="shared" si="3"/>
        <v>30</v>
      </c>
      <c r="R20" s="13">
        <f t="shared" si="4"/>
        <v>96.77419355</v>
      </c>
      <c r="S20" s="111">
        <v>1.0</v>
      </c>
      <c r="T20" s="95">
        <f t="shared" si="5"/>
        <v>50</v>
      </c>
      <c r="U20" s="111">
        <v>3.0</v>
      </c>
      <c r="V20" s="95">
        <f t="shared" si="6"/>
        <v>100</v>
      </c>
      <c r="W20" s="95">
        <f t="shared" si="7"/>
        <v>4</v>
      </c>
      <c r="X20" s="95">
        <f t="shared" si="8"/>
        <v>80</v>
      </c>
      <c r="Y20" s="54">
        <f t="shared" si="9"/>
        <v>34</v>
      </c>
      <c r="Z20" s="54">
        <f t="shared" si="10"/>
        <v>94.44444444</v>
      </c>
      <c r="AA20" s="53">
        <v>8.0</v>
      </c>
      <c r="AB20" s="134">
        <f t="shared" si="11"/>
        <v>100</v>
      </c>
      <c r="AC20" s="53">
        <v>9.0</v>
      </c>
      <c r="AD20" s="134">
        <f t="shared" si="12"/>
        <v>100</v>
      </c>
      <c r="AE20" s="134">
        <f t="shared" si="13"/>
        <v>17</v>
      </c>
      <c r="AF20" s="134">
        <f t="shared" si="14"/>
        <v>100</v>
      </c>
      <c r="AG20" s="134">
        <f t="shared" si="15"/>
        <v>51</v>
      </c>
      <c r="AH20" s="134">
        <f t="shared" si="16"/>
        <v>96.22641509</v>
      </c>
      <c r="AI20" s="111">
        <v>7.0</v>
      </c>
      <c r="AJ20" s="111">
        <v>10.0</v>
      </c>
      <c r="AK20" s="111">
        <f t="shared" si="17"/>
        <v>68</v>
      </c>
      <c r="AL20" s="111">
        <f t="shared" si="18"/>
        <v>93.15068493</v>
      </c>
      <c r="AM20" s="111">
        <v>5.0</v>
      </c>
      <c r="AN20" s="111">
        <v>9.0</v>
      </c>
      <c r="AO20" s="111">
        <f t="shared" si="19"/>
        <v>82</v>
      </c>
      <c r="AP20" s="111">
        <f t="shared" si="20"/>
        <v>88.17204301</v>
      </c>
      <c r="AQ20" s="55">
        <v>8.0</v>
      </c>
      <c r="AR20" s="55">
        <v>7.0</v>
      </c>
      <c r="AS20" s="56">
        <f t="shared" si="21"/>
        <v>97</v>
      </c>
      <c r="AT20" s="56">
        <f t="shared" si="22"/>
        <v>88.18181818</v>
      </c>
      <c r="AU20" s="55">
        <v>8.0</v>
      </c>
      <c r="AV20" s="55">
        <v>9.0</v>
      </c>
      <c r="AW20" s="161">
        <f t="shared" si="23"/>
        <v>114</v>
      </c>
      <c r="AX20" s="161">
        <f t="shared" si="24"/>
        <v>87.69230769</v>
      </c>
      <c r="AY20" s="117">
        <v>6.0</v>
      </c>
      <c r="AZ20" s="117">
        <v>10.0</v>
      </c>
      <c r="BA20" s="162">
        <f t="shared" si="25"/>
        <v>130</v>
      </c>
      <c r="BB20" s="161">
        <f t="shared" si="26"/>
        <v>89.04109589</v>
      </c>
      <c r="BC20" s="117">
        <v>5.0</v>
      </c>
      <c r="BD20" s="117">
        <v>5.0</v>
      </c>
      <c r="BE20" s="162">
        <f t="shared" si="27"/>
        <v>140</v>
      </c>
      <c r="BF20" s="161">
        <f t="shared" si="28"/>
        <v>88.05031447</v>
      </c>
      <c r="BG20" s="125">
        <v>6.0</v>
      </c>
      <c r="BH20" s="120">
        <v>10.0</v>
      </c>
      <c r="BI20" s="162">
        <f t="shared" si="29"/>
        <v>156</v>
      </c>
      <c r="BJ20" s="161">
        <f t="shared" si="30"/>
        <v>88.63636364</v>
      </c>
      <c r="BK20" s="120">
        <v>7.0</v>
      </c>
      <c r="BL20" s="120">
        <v>11.0</v>
      </c>
      <c r="BM20" s="163">
        <f t="shared" si="31"/>
        <v>174</v>
      </c>
      <c r="BN20" s="21">
        <f t="shared" si="32"/>
        <v>87.87878788</v>
      </c>
      <c r="BO20" s="120">
        <v>10.0</v>
      </c>
      <c r="BP20" s="120">
        <v>6.0</v>
      </c>
      <c r="BQ20" s="120">
        <f t="shared" si="33"/>
        <v>190</v>
      </c>
      <c r="BR20" s="22">
        <f t="shared" si="34"/>
        <v>88.37209302</v>
      </c>
      <c r="BS20" s="120">
        <v>8.0</v>
      </c>
      <c r="BT20" s="120">
        <v>14.0</v>
      </c>
      <c r="BU20" s="120">
        <f t="shared" si="35"/>
        <v>212</v>
      </c>
      <c r="BV20" s="22">
        <f t="shared" si="36"/>
        <v>88.70292887</v>
      </c>
      <c r="BW20" s="120">
        <v>8.0</v>
      </c>
      <c r="BX20" s="120">
        <v>13.0</v>
      </c>
      <c r="BY20" s="120">
        <f t="shared" si="37"/>
        <v>233</v>
      </c>
      <c r="BZ20" s="22">
        <f t="shared" si="38"/>
        <v>88.25757576</v>
      </c>
      <c r="CA20" s="22">
        <v>1.0</v>
      </c>
      <c r="CB20" s="22">
        <v>1.0</v>
      </c>
      <c r="CC20" s="120">
        <f t="shared" si="39"/>
        <v>235</v>
      </c>
      <c r="CD20" s="22">
        <f t="shared" si="40"/>
        <v>87.68656716</v>
      </c>
      <c r="CE20" s="164">
        <f t="shared" si="41"/>
        <v>101</v>
      </c>
      <c r="CF20" s="140">
        <f t="shared" si="42"/>
        <v>134</v>
      </c>
    </row>
    <row r="21">
      <c r="A21" s="50">
        <v>16.0</v>
      </c>
      <c r="B21" s="51" t="s">
        <v>54</v>
      </c>
      <c r="C21" s="52">
        <v>6.0</v>
      </c>
      <c r="D21" s="13">
        <v>100.0</v>
      </c>
      <c r="E21" s="52">
        <v>7.0</v>
      </c>
      <c r="F21" s="13">
        <v>100.0</v>
      </c>
      <c r="G21" s="52">
        <v>13.0</v>
      </c>
      <c r="H21" s="13">
        <v>100.0</v>
      </c>
      <c r="I21" s="13">
        <f t="shared" si="1"/>
        <v>13</v>
      </c>
      <c r="J21" s="13">
        <f t="shared" si="2"/>
        <v>100</v>
      </c>
      <c r="K21" s="52">
        <v>6.0</v>
      </c>
      <c r="L21" s="54">
        <v>86.0</v>
      </c>
      <c r="M21" s="53">
        <v>10.0</v>
      </c>
      <c r="N21" s="54">
        <v>91.0</v>
      </c>
      <c r="O21" s="52">
        <v>16.0</v>
      </c>
      <c r="P21" s="54">
        <v>89.0</v>
      </c>
      <c r="Q21" s="13">
        <f t="shared" si="3"/>
        <v>29</v>
      </c>
      <c r="R21" s="13">
        <f t="shared" si="4"/>
        <v>93.5483871</v>
      </c>
      <c r="S21" s="111">
        <v>2.0</v>
      </c>
      <c r="T21" s="95">
        <f t="shared" si="5"/>
        <v>100</v>
      </c>
      <c r="U21" s="111">
        <v>3.0</v>
      </c>
      <c r="V21" s="95">
        <f t="shared" si="6"/>
        <v>100</v>
      </c>
      <c r="W21" s="95">
        <f t="shared" si="7"/>
        <v>5</v>
      </c>
      <c r="X21" s="95">
        <f t="shared" si="8"/>
        <v>100</v>
      </c>
      <c r="Y21" s="54">
        <f t="shared" si="9"/>
        <v>34</v>
      </c>
      <c r="Z21" s="54">
        <f t="shared" si="10"/>
        <v>94.44444444</v>
      </c>
      <c r="AA21" s="53">
        <v>8.0</v>
      </c>
      <c r="AB21" s="134">
        <f t="shared" si="11"/>
        <v>100</v>
      </c>
      <c r="AC21" s="53">
        <v>9.0</v>
      </c>
      <c r="AD21" s="134">
        <f t="shared" si="12"/>
        <v>100</v>
      </c>
      <c r="AE21" s="134">
        <f t="shared" si="13"/>
        <v>17</v>
      </c>
      <c r="AF21" s="134">
        <f t="shared" si="14"/>
        <v>100</v>
      </c>
      <c r="AG21" s="134">
        <f t="shared" si="15"/>
        <v>51</v>
      </c>
      <c r="AH21" s="134">
        <f t="shared" si="16"/>
        <v>96.22641509</v>
      </c>
      <c r="AI21" s="111">
        <v>10.0</v>
      </c>
      <c r="AJ21" s="111">
        <v>10.0</v>
      </c>
      <c r="AK21" s="111">
        <f t="shared" si="17"/>
        <v>71</v>
      </c>
      <c r="AL21" s="111">
        <f t="shared" si="18"/>
        <v>97.26027397</v>
      </c>
      <c r="AM21" s="111">
        <v>6.0</v>
      </c>
      <c r="AN21" s="111">
        <v>8.0</v>
      </c>
      <c r="AO21" s="111">
        <f t="shared" si="19"/>
        <v>85</v>
      </c>
      <c r="AP21" s="111">
        <f t="shared" si="20"/>
        <v>91.39784946</v>
      </c>
      <c r="AQ21" s="55">
        <v>8.0</v>
      </c>
      <c r="AR21" s="55">
        <v>9.0</v>
      </c>
      <c r="AS21" s="56">
        <f t="shared" si="21"/>
        <v>102</v>
      </c>
      <c r="AT21" s="56">
        <f t="shared" si="22"/>
        <v>92.72727273</v>
      </c>
      <c r="AU21" s="55">
        <v>10.0</v>
      </c>
      <c r="AV21" s="55">
        <v>9.0</v>
      </c>
      <c r="AW21" s="161">
        <f t="shared" si="23"/>
        <v>121</v>
      </c>
      <c r="AX21" s="161">
        <f t="shared" si="24"/>
        <v>93.07692308</v>
      </c>
      <c r="AY21" s="117">
        <v>6.0</v>
      </c>
      <c r="AZ21" s="117">
        <v>9.0</v>
      </c>
      <c r="BA21" s="162">
        <f t="shared" si="25"/>
        <v>136</v>
      </c>
      <c r="BB21" s="161">
        <f t="shared" si="26"/>
        <v>93.15068493</v>
      </c>
      <c r="BC21" s="117">
        <v>6.0</v>
      </c>
      <c r="BD21" s="117">
        <v>6.0</v>
      </c>
      <c r="BE21" s="162">
        <f t="shared" si="27"/>
        <v>148</v>
      </c>
      <c r="BF21" s="161">
        <f t="shared" si="28"/>
        <v>93.08176101</v>
      </c>
      <c r="BG21" s="125">
        <v>5.0</v>
      </c>
      <c r="BH21" s="120">
        <v>8.0</v>
      </c>
      <c r="BI21" s="162">
        <f t="shared" si="29"/>
        <v>161</v>
      </c>
      <c r="BJ21" s="161">
        <f t="shared" si="30"/>
        <v>91.47727273</v>
      </c>
      <c r="BK21" s="120">
        <v>6.0</v>
      </c>
      <c r="BL21" s="120">
        <v>13.0</v>
      </c>
      <c r="BM21" s="163">
        <f t="shared" si="31"/>
        <v>180</v>
      </c>
      <c r="BN21" s="21">
        <f t="shared" si="32"/>
        <v>90.90909091</v>
      </c>
      <c r="BO21" s="120">
        <v>9.0</v>
      </c>
      <c r="BP21" s="120">
        <v>6.0</v>
      </c>
      <c r="BQ21" s="120">
        <f t="shared" si="33"/>
        <v>195</v>
      </c>
      <c r="BR21" s="22">
        <f t="shared" si="34"/>
        <v>90.69767442</v>
      </c>
      <c r="BS21" s="120">
        <v>9.0</v>
      </c>
      <c r="BT21" s="120">
        <v>14.0</v>
      </c>
      <c r="BU21" s="120">
        <f t="shared" si="35"/>
        <v>218</v>
      </c>
      <c r="BV21" s="22">
        <f t="shared" si="36"/>
        <v>91.21338912</v>
      </c>
      <c r="BW21" s="120">
        <v>8.0</v>
      </c>
      <c r="BX21" s="120">
        <v>14.0</v>
      </c>
      <c r="BY21" s="120">
        <f t="shared" si="37"/>
        <v>240</v>
      </c>
      <c r="BZ21" s="22">
        <f t="shared" si="38"/>
        <v>90.90909091</v>
      </c>
      <c r="CA21" s="22">
        <v>2.0</v>
      </c>
      <c r="CB21" s="22">
        <v>2.0</v>
      </c>
      <c r="CC21" s="120">
        <f t="shared" si="39"/>
        <v>244</v>
      </c>
      <c r="CD21" s="22">
        <f t="shared" si="40"/>
        <v>91.04477612</v>
      </c>
      <c r="CE21" s="164">
        <f t="shared" si="41"/>
        <v>107</v>
      </c>
      <c r="CF21" s="140">
        <f t="shared" si="42"/>
        <v>137</v>
      </c>
    </row>
    <row r="22">
      <c r="A22" s="50">
        <v>17.0</v>
      </c>
      <c r="B22" s="51" t="s">
        <v>55</v>
      </c>
      <c r="C22" s="52">
        <v>6.0</v>
      </c>
      <c r="D22" s="13">
        <v>100.0</v>
      </c>
      <c r="E22" s="52">
        <v>7.0</v>
      </c>
      <c r="F22" s="13">
        <v>100.0</v>
      </c>
      <c r="G22" s="52">
        <v>13.0</v>
      </c>
      <c r="H22" s="13">
        <v>100.0</v>
      </c>
      <c r="I22" s="13">
        <f t="shared" si="1"/>
        <v>13</v>
      </c>
      <c r="J22" s="13">
        <f t="shared" si="2"/>
        <v>100</v>
      </c>
      <c r="K22" s="52">
        <v>5.0</v>
      </c>
      <c r="L22" s="54">
        <v>71.0</v>
      </c>
      <c r="M22" s="53">
        <v>10.0</v>
      </c>
      <c r="N22" s="54">
        <v>91.0</v>
      </c>
      <c r="O22" s="52">
        <v>15.0</v>
      </c>
      <c r="P22" s="54">
        <v>83.0</v>
      </c>
      <c r="Q22" s="13">
        <f t="shared" si="3"/>
        <v>28</v>
      </c>
      <c r="R22" s="13">
        <f t="shared" si="4"/>
        <v>90.32258065</v>
      </c>
      <c r="S22" s="111">
        <v>2.0</v>
      </c>
      <c r="T22" s="95">
        <f t="shared" si="5"/>
        <v>100</v>
      </c>
      <c r="U22" s="111">
        <v>3.0</v>
      </c>
      <c r="V22" s="95">
        <f t="shared" si="6"/>
        <v>100</v>
      </c>
      <c r="W22" s="95">
        <f t="shared" si="7"/>
        <v>5</v>
      </c>
      <c r="X22" s="95">
        <f t="shared" si="8"/>
        <v>100</v>
      </c>
      <c r="Y22" s="54">
        <f t="shared" si="9"/>
        <v>33</v>
      </c>
      <c r="Z22" s="54">
        <f t="shared" si="10"/>
        <v>91.66666667</v>
      </c>
      <c r="AA22" s="53">
        <v>7.0</v>
      </c>
      <c r="AB22" s="134">
        <f t="shared" si="11"/>
        <v>87.5</v>
      </c>
      <c r="AC22" s="53">
        <v>9.0</v>
      </c>
      <c r="AD22" s="134">
        <f t="shared" si="12"/>
        <v>100</v>
      </c>
      <c r="AE22" s="134">
        <f t="shared" si="13"/>
        <v>16</v>
      </c>
      <c r="AF22" s="134">
        <f t="shared" si="14"/>
        <v>94.11764706</v>
      </c>
      <c r="AG22" s="134">
        <f t="shared" si="15"/>
        <v>49</v>
      </c>
      <c r="AH22" s="134">
        <f t="shared" si="16"/>
        <v>92.45283019</v>
      </c>
      <c r="AI22" s="111">
        <v>9.0</v>
      </c>
      <c r="AJ22" s="111">
        <v>9.0</v>
      </c>
      <c r="AK22" s="111">
        <f t="shared" si="17"/>
        <v>67</v>
      </c>
      <c r="AL22" s="111">
        <f t="shared" si="18"/>
        <v>91.78082192</v>
      </c>
      <c r="AM22" s="111">
        <v>7.0</v>
      </c>
      <c r="AN22" s="111">
        <v>12.0</v>
      </c>
      <c r="AO22" s="111">
        <f t="shared" si="19"/>
        <v>86</v>
      </c>
      <c r="AP22" s="111">
        <f t="shared" si="20"/>
        <v>92.47311828</v>
      </c>
      <c r="AQ22" s="55">
        <v>8.0</v>
      </c>
      <c r="AR22" s="55">
        <v>6.0</v>
      </c>
      <c r="AS22" s="56">
        <f t="shared" si="21"/>
        <v>100</v>
      </c>
      <c r="AT22" s="56">
        <f t="shared" si="22"/>
        <v>90.90909091</v>
      </c>
      <c r="AU22" s="55">
        <v>10.0</v>
      </c>
      <c r="AV22" s="55">
        <v>10.0</v>
      </c>
      <c r="AW22" s="161">
        <f t="shared" si="23"/>
        <v>120</v>
      </c>
      <c r="AX22" s="161">
        <f t="shared" si="24"/>
        <v>92.30769231</v>
      </c>
      <c r="AY22" s="117">
        <v>6.0</v>
      </c>
      <c r="AZ22" s="117">
        <v>9.0</v>
      </c>
      <c r="BA22" s="162">
        <f t="shared" si="25"/>
        <v>135</v>
      </c>
      <c r="BB22" s="161">
        <f t="shared" si="26"/>
        <v>92.46575342</v>
      </c>
      <c r="BC22" s="117">
        <v>6.0</v>
      </c>
      <c r="BD22" s="117">
        <v>5.0</v>
      </c>
      <c r="BE22" s="162">
        <f t="shared" si="27"/>
        <v>146</v>
      </c>
      <c r="BF22" s="161">
        <f t="shared" si="28"/>
        <v>91.82389937</v>
      </c>
      <c r="BG22" s="125">
        <v>5.0</v>
      </c>
      <c r="BH22" s="120">
        <v>10.0</v>
      </c>
      <c r="BI22" s="162">
        <f t="shared" si="29"/>
        <v>161</v>
      </c>
      <c r="BJ22" s="161">
        <f t="shared" si="30"/>
        <v>91.47727273</v>
      </c>
      <c r="BK22" s="120">
        <v>8.0</v>
      </c>
      <c r="BL22" s="120">
        <v>14.0</v>
      </c>
      <c r="BM22" s="163">
        <f t="shared" si="31"/>
        <v>183</v>
      </c>
      <c r="BN22" s="21">
        <f t="shared" si="32"/>
        <v>92.42424242</v>
      </c>
      <c r="BO22" s="120">
        <v>10.0</v>
      </c>
      <c r="BP22" s="120">
        <v>5.0</v>
      </c>
      <c r="BQ22" s="120">
        <f t="shared" si="33"/>
        <v>198</v>
      </c>
      <c r="BR22" s="22">
        <f t="shared" si="34"/>
        <v>92.09302326</v>
      </c>
      <c r="BS22" s="120">
        <v>8.0</v>
      </c>
      <c r="BT22" s="120">
        <v>9.0</v>
      </c>
      <c r="BU22" s="120">
        <f t="shared" si="35"/>
        <v>215</v>
      </c>
      <c r="BV22" s="22">
        <f t="shared" si="36"/>
        <v>89.958159</v>
      </c>
      <c r="BW22" s="120">
        <v>7.0</v>
      </c>
      <c r="BX22" s="120">
        <v>10.0</v>
      </c>
      <c r="BY22" s="120">
        <f t="shared" si="37"/>
        <v>232</v>
      </c>
      <c r="BZ22" s="22">
        <f t="shared" si="38"/>
        <v>87.87878788</v>
      </c>
      <c r="CA22" s="22">
        <v>2.0</v>
      </c>
      <c r="CB22" s="22">
        <v>2.0</v>
      </c>
      <c r="CC22" s="120">
        <f t="shared" si="39"/>
        <v>236</v>
      </c>
      <c r="CD22" s="22">
        <f t="shared" si="40"/>
        <v>88.05970149</v>
      </c>
      <c r="CE22" s="164">
        <f t="shared" si="41"/>
        <v>106</v>
      </c>
      <c r="CF22" s="140">
        <f t="shared" si="42"/>
        <v>130</v>
      </c>
    </row>
    <row r="23">
      <c r="A23" s="50">
        <v>18.0</v>
      </c>
      <c r="B23" s="51" t="s">
        <v>56</v>
      </c>
      <c r="C23" s="52">
        <v>6.0</v>
      </c>
      <c r="D23" s="13">
        <v>100.0</v>
      </c>
      <c r="E23" s="52">
        <v>7.0</v>
      </c>
      <c r="F23" s="13">
        <v>100.0</v>
      </c>
      <c r="G23" s="52">
        <v>13.0</v>
      </c>
      <c r="H23" s="13">
        <v>100.0</v>
      </c>
      <c r="I23" s="13">
        <f t="shared" si="1"/>
        <v>13</v>
      </c>
      <c r="J23" s="13">
        <f t="shared" si="2"/>
        <v>100</v>
      </c>
      <c r="K23" s="52">
        <v>6.0</v>
      </c>
      <c r="L23" s="54">
        <v>86.0</v>
      </c>
      <c r="M23" s="53">
        <v>11.0</v>
      </c>
      <c r="N23" s="54">
        <v>100.0</v>
      </c>
      <c r="O23" s="52">
        <v>17.0</v>
      </c>
      <c r="P23" s="54">
        <v>94.0</v>
      </c>
      <c r="Q23" s="13">
        <f t="shared" si="3"/>
        <v>30</v>
      </c>
      <c r="R23" s="13">
        <f t="shared" si="4"/>
        <v>96.77419355</v>
      </c>
      <c r="S23" s="111">
        <v>2.0</v>
      </c>
      <c r="T23" s="95">
        <f t="shared" si="5"/>
        <v>100</v>
      </c>
      <c r="U23" s="111">
        <v>3.0</v>
      </c>
      <c r="V23" s="95">
        <f t="shared" si="6"/>
        <v>100</v>
      </c>
      <c r="W23" s="95">
        <f t="shared" si="7"/>
        <v>5</v>
      </c>
      <c r="X23" s="95">
        <f t="shared" si="8"/>
        <v>100</v>
      </c>
      <c r="Y23" s="54">
        <f t="shared" si="9"/>
        <v>35</v>
      </c>
      <c r="Z23" s="54">
        <f t="shared" si="10"/>
        <v>97.22222222</v>
      </c>
      <c r="AA23" s="53">
        <v>8.0</v>
      </c>
      <c r="AB23" s="134">
        <f t="shared" si="11"/>
        <v>100</v>
      </c>
      <c r="AC23" s="53">
        <v>9.0</v>
      </c>
      <c r="AD23" s="134">
        <f t="shared" si="12"/>
        <v>100</v>
      </c>
      <c r="AE23" s="134">
        <f t="shared" si="13"/>
        <v>17</v>
      </c>
      <c r="AF23" s="134">
        <f t="shared" si="14"/>
        <v>100</v>
      </c>
      <c r="AG23" s="134">
        <f t="shared" si="15"/>
        <v>52</v>
      </c>
      <c r="AH23" s="134">
        <f t="shared" si="16"/>
        <v>98.11320755</v>
      </c>
      <c r="AI23" s="111">
        <v>9.0</v>
      </c>
      <c r="AJ23" s="111">
        <v>8.0</v>
      </c>
      <c r="AK23" s="111">
        <f t="shared" si="17"/>
        <v>69</v>
      </c>
      <c r="AL23" s="111">
        <f t="shared" si="18"/>
        <v>94.52054795</v>
      </c>
      <c r="AM23" s="111">
        <v>6.0</v>
      </c>
      <c r="AN23" s="111">
        <v>12.0</v>
      </c>
      <c r="AO23" s="111">
        <f t="shared" si="19"/>
        <v>87</v>
      </c>
      <c r="AP23" s="111">
        <f t="shared" si="20"/>
        <v>93.5483871</v>
      </c>
      <c r="AQ23" s="55">
        <v>8.0</v>
      </c>
      <c r="AR23" s="55">
        <v>9.0</v>
      </c>
      <c r="AS23" s="56">
        <f t="shared" si="21"/>
        <v>104</v>
      </c>
      <c r="AT23" s="56">
        <f t="shared" si="22"/>
        <v>94.54545455</v>
      </c>
      <c r="AU23" s="55">
        <v>9.0</v>
      </c>
      <c r="AV23" s="55">
        <v>10.0</v>
      </c>
      <c r="AW23" s="161">
        <f t="shared" si="23"/>
        <v>123</v>
      </c>
      <c r="AX23" s="161">
        <f t="shared" si="24"/>
        <v>94.61538462</v>
      </c>
      <c r="AY23" s="117">
        <v>6.0</v>
      </c>
      <c r="AZ23" s="117">
        <v>9.0</v>
      </c>
      <c r="BA23" s="162">
        <f t="shared" si="25"/>
        <v>138</v>
      </c>
      <c r="BB23" s="161">
        <f t="shared" si="26"/>
        <v>94.52054795</v>
      </c>
      <c r="BC23" s="117">
        <v>7.0</v>
      </c>
      <c r="BD23" s="117">
        <v>5.0</v>
      </c>
      <c r="BE23" s="162">
        <f t="shared" si="27"/>
        <v>150</v>
      </c>
      <c r="BF23" s="161">
        <f t="shared" si="28"/>
        <v>94.33962264</v>
      </c>
      <c r="BG23" s="125">
        <v>6.0</v>
      </c>
      <c r="BH23" s="120">
        <v>10.0</v>
      </c>
      <c r="BI23" s="162">
        <f t="shared" si="29"/>
        <v>166</v>
      </c>
      <c r="BJ23" s="161">
        <f t="shared" si="30"/>
        <v>94.31818182</v>
      </c>
      <c r="BK23" s="120">
        <v>8.0</v>
      </c>
      <c r="BL23" s="120">
        <v>13.0</v>
      </c>
      <c r="BM23" s="163">
        <f t="shared" si="31"/>
        <v>187</v>
      </c>
      <c r="BN23" s="21">
        <f t="shared" si="32"/>
        <v>94.44444444</v>
      </c>
      <c r="BO23" s="120">
        <v>11.0</v>
      </c>
      <c r="BP23" s="120">
        <v>6.0</v>
      </c>
      <c r="BQ23" s="120">
        <f t="shared" si="33"/>
        <v>204</v>
      </c>
      <c r="BR23" s="22">
        <f t="shared" si="34"/>
        <v>94.88372093</v>
      </c>
      <c r="BS23" s="120">
        <v>7.0</v>
      </c>
      <c r="BT23" s="120">
        <v>14.0</v>
      </c>
      <c r="BU23" s="120">
        <f t="shared" si="35"/>
        <v>225</v>
      </c>
      <c r="BV23" s="22">
        <f t="shared" si="36"/>
        <v>94.14225941</v>
      </c>
      <c r="BW23" s="120">
        <v>7.0</v>
      </c>
      <c r="BX23" s="120">
        <v>12.0</v>
      </c>
      <c r="BY23" s="120">
        <f t="shared" si="37"/>
        <v>244</v>
      </c>
      <c r="BZ23" s="22">
        <f t="shared" si="38"/>
        <v>92.42424242</v>
      </c>
      <c r="CA23" s="22">
        <v>2.0</v>
      </c>
      <c r="CB23" s="22">
        <v>2.0</v>
      </c>
      <c r="CC23" s="120">
        <f t="shared" si="39"/>
        <v>248</v>
      </c>
      <c r="CD23" s="22">
        <f t="shared" si="40"/>
        <v>92.53731343</v>
      </c>
      <c r="CE23" s="164">
        <f t="shared" si="41"/>
        <v>108</v>
      </c>
      <c r="CF23" s="140">
        <f t="shared" si="42"/>
        <v>140</v>
      </c>
    </row>
    <row r="24">
      <c r="A24" s="50">
        <v>19.0</v>
      </c>
      <c r="B24" s="51" t="s">
        <v>57</v>
      </c>
      <c r="C24" s="52">
        <v>6.0</v>
      </c>
      <c r="D24" s="13">
        <v>100.0</v>
      </c>
      <c r="E24" s="52">
        <v>7.0</v>
      </c>
      <c r="F24" s="13">
        <v>100.0</v>
      </c>
      <c r="G24" s="52">
        <v>13.0</v>
      </c>
      <c r="H24" s="13">
        <v>100.0</v>
      </c>
      <c r="I24" s="13">
        <f t="shared" si="1"/>
        <v>13</v>
      </c>
      <c r="J24" s="13">
        <f t="shared" si="2"/>
        <v>100</v>
      </c>
      <c r="K24" s="52">
        <v>6.0</v>
      </c>
      <c r="L24" s="54">
        <v>86.0</v>
      </c>
      <c r="M24" s="53">
        <v>11.0</v>
      </c>
      <c r="N24" s="54">
        <v>100.0</v>
      </c>
      <c r="O24" s="52">
        <v>17.0</v>
      </c>
      <c r="P24" s="54">
        <v>94.0</v>
      </c>
      <c r="Q24" s="13">
        <f t="shared" si="3"/>
        <v>30</v>
      </c>
      <c r="R24" s="13">
        <f t="shared" si="4"/>
        <v>96.77419355</v>
      </c>
      <c r="S24" s="111">
        <v>2.0</v>
      </c>
      <c r="T24" s="95">
        <f t="shared" si="5"/>
        <v>100</v>
      </c>
      <c r="U24" s="111">
        <v>3.0</v>
      </c>
      <c r="V24" s="95">
        <f t="shared" si="6"/>
        <v>100</v>
      </c>
      <c r="W24" s="95">
        <f t="shared" si="7"/>
        <v>5</v>
      </c>
      <c r="X24" s="95">
        <f t="shared" si="8"/>
        <v>100</v>
      </c>
      <c r="Y24" s="54">
        <f t="shared" si="9"/>
        <v>35</v>
      </c>
      <c r="Z24" s="54">
        <f t="shared" si="10"/>
        <v>97.22222222</v>
      </c>
      <c r="AA24" s="53">
        <v>8.0</v>
      </c>
      <c r="AB24" s="134">
        <f t="shared" si="11"/>
        <v>100</v>
      </c>
      <c r="AC24" s="53">
        <v>8.0</v>
      </c>
      <c r="AD24" s="134">
        <f t="shared" si="12"/>
        <v>88.88888889</v>
      </c>
      <c r="AE24" s="134">
        <f t="shared" si="13"/>
        <v>16</v>
      </c>
      <c r="AF24" s="134">
        <f t="shared" si="14"/>
        <v>94.11764706</v>
      </c>
      <c r="AG24" s="134">
        <f t="shared" si="15"/>
        <v>51</v>
      </c>
      <c r="AH24" s="134">
        <f t="shared" si="16"/>
        <v>96.22641509</v>
      </c>
      <c r="AI24" s="111">
        <v>8.0</v>
      </c>
      <c r="AJ24" s="111">
        <v>10.0</v>
      </c>
      <c r="AK24" s="111">
        <f t="shared" si="17"/>
        <v>69</v>
      </c>
      <c r="AL24" s="111">
        <f t="shared" si="18"/>
        <v>94.52054795</v>
      </c>
      <c r="AM24" s="111">
        <v>7.0</v>
      </c>
      <c r="AN24" s="111">
        <v>13.0</v>
      </c>
      <c r="AO24" s="111">
        <f t="shared" si="19"/>
        <v>89</v>
      </c>
      <c r="AP24" s="111">
        <f t="shared" si="20"/>
        <v>95.69892473</v>
      </c>
      <c r="AQ24" s="55">
        <v>8.0</v>
      </c>
      <c r="AR24" s="55">
        <v>8.0</v>
      </c>
      <c r="AS24" s="56">
        <f t="shared" si="21"/>
        <v>105</v>
      </c>
      <c r="AT24" s="56">
        <f t="shared" si="22"/>
        <v>95.45454545</v>
      </c>
      <c r="AU24" s="55">
        <v>10.0</v>
      </c>
      <c r="AV24" s="55">
        <v>8.0</v>
      </c>
      <c r="AW24" s="161">
        <f t="shared" si="23"/>
        <v>123</v>
      </c>
      <c r="AX24" s="161">
        <f t="shared" si="24"/>
        <v>94.61538462</v>
      </c>
      <c r="AY24" s="117">
        <v>5.0</v>
      </c>
      <c r="AZ24" s="117">
        <v>7.0</v>
      </c>
      <c r="BA24" s="162">
        <f t="shared" si="25"/>
        <v>135</v>
      </c>
      <c r="BB24" s="161">
        <f t="shared" si="26"/>
        <v>92.46575342</v>
      </c>
      <c r="BC24" s="117">
        <v>4.0</v>
      </c>
      <c r="BD24" s="117">
        <v>3.0</v>
      </c>
      <c r="BE24" s="162">
        <f t="shared" si="27"/>
        <v>142</v>
      </c>
      <c r="BF24" s="161">
        <f t="shared" si="28"/>
        <v>89.3081761</v>
      </c>
      <c r="BG24" s="125">
        <v>7.0</v>
      </c>
      <c r="BH24" s="120">
        <v>10.0</v>
      </c>
      <c r="BI24" s="162">
        <f t="shared" si="29"/>
        <v>159</v>
      </c>
      <c r="BJ24" s="161">
        <f t="shared" si="30"/>
        <v>90.34090909</v>
      </c>
      <c r="BK24" s="120">
        <v>7.0</v>
      </c>
      <c r="BL24" s="120">
        <v>13.0</v>
      </c>
      <c r="BM24" s="163">
        <f t="shared" si="31"/>
        <v>179</v>
      </c>
      <c r="BN24" s="21">
        <f t="shared" si="32"/>
        <v>90.4040404</v>
      </c>
      <c r="BO24" s="120">
        <v>10.0</v>
      </c>
      <c r="BP24" s="120">
        <v>5.0</v>
      </c>
      <c r="BQ24" s="120">
        <f t="shared" si="33"/>
        <v>194</v>
      </c>
      <c r="BR24" s="22">
        <f t="shared" si="34"/>
        <v>90.23255814</v>
      </c>
      <c r="BS24" s="120">
        <v>7.0</v>
      </c>
      <c r="BT24" s="120">
        <v>11.0</v>
      </c>
      <c r="BU24" s="120">
        <f t="shared" si="35"/>
        <v>212</v>
      </c>
      <c r="BV24" s="22">
        <f t="shared" si="36"/>
        <v>88.70292887</v>
      </c>
      <c r="BW24" s="120">
        <v>4.0</v>
      </c>
      <c r="BX24" s="120">
        <v>12.0</v>
      </c>
      <c r="BY24" s="120">
        <f t="shared" si="37"/>
        <v>228</v>
      </c>
      <c r="BZ24" s="22">
        <f t="shared" si="38"/>
        <v>86.36363636</v>
      </c>
      <c r="CA24" s="22">
        <v>2.0</v>
      </c>
      <c r="CB24" s="22">
        <v>2.0</v>
      </c>
      <c r="CC24" s="120">
        <f t="shared" si="39"/>
        <v>232</v>
      </c>
      <c r="CD24" s="22">
        <f t="shared" si="40"/>
        <v>86.56716418</v>
      </c>
      <c r="CE24" s="164">
        <f t="shared" si="41"/>
        <v>101</v>
      </c>
      <c r="CF24" s="140">
        <f t="shared" si="42"/>
        <v>131</v>
      </c>
    </row>
    <row r="25">
      <c r="A25" s="50">
        <v>20.0</v>
      </c>
      <c r="B25" s="51" t="s">
        <v>59</v>
      </c>
      <c r="C25" s="52">
        <v>6.0</v>
      </c>
      <c r="D25" s="13">
        <v>100.0</v>
      </c>
      <c r="E25" s="52">
        <v>6.0</v>
      </c>
      <c r="F25" s="13">
        <v>86.0</v>
      </c>
      <c r="G25" s="52">
        <v>12.0</v>
      </c>
      <c r="H25" s="13">
        <v>92.0</v>
      </c>
      <c r="I25" s="13">
        <f t="shared" si="1"/>
        <v>12</v>
      </c>
      <c r="J25" s="13">
        <f t="shared" si="2"/>
        <v>92.30769231</v>
      </c>
      <c r="K25" s="52">
        <v>6.0</v>
      </c>
      <c r="L25" s="54">
        <v>86.0</v>
      </c>
      <c r="M25" s="53">
        <v>9.0</v>
      </c>
      <c r="N25" s="54">
        <v>82.0</v>
      </c>
      <c r="O25" s="52">
        <v>15.0</v>
      </c>
      <c r="P25" s="54">
        <v>83.0</v>
      </c>
      <c r="Q25" s="13">
        <f t="shared" si="3"/>
        <v>27</v>
      </c>
      <c r="R25" s="13">
        <f t="shared" si="4"/>
        <v>87.09677419</v>
      </c>
      <c r="S25" s="111">
        <v>1.0</v>
      </c>
      <c r="T25" s="95">
        <f t="shared" si="5"/>
        <v>50</v>
      </c>
      <c r="U25" s="111">
        <v>3.0</v>
      </c>
      <c r="V25" s="95">
        <f t="shared" si="6"/>
        <v>100</v>
      </c>
      <c r="W25" s="95">
        <f t="shared" si="7"/>
        <v>4</v>
      </c>
      <c r="X25" s="95">
        <f t="shared" si="8"/>
        <v>80</v>
      </c>
      <c r="Y25" s="54">
        <f t="shared" si="9"/>
        <v>31</v>
      </c>
      <c r="Z25" s="54">
        <f t="shared" si="10"/>
        <v>86.11111111</v>
      </c>
      <c r="AA25" s="53">
        <v>8.0</v>
      </c>
      <c r="AB25" s="134">
        <f t="shared" si="11"/>
        <v>100</v>
      </c>
      <c r="AC25" s="53">
        <v>9.0</v>
      </c>
      <c r="AD25" s="134">
        <f t="shared" si="12"/>
        <v>100</v>
      </c>
      <c r="AE25" s="134">
        <f t="shared" si="13"/>
        <v>17</v>
      </c>
      <c r="AF25" s="134">
        <f t="shared" si="14"/>
        <v>100</v>
      </c>
      <c r="AG25" s="134">
        <f t="shared" si="15"/>
        <v>48</v>
      </c>
      <c r="AH25" s="134">
        <f t="shared" si="16"/>
        <v>90.56603774</v>
      </c>
      <c r="AI25" s="111">
        <v>9.0</v>
      </c>
      <c r="AJ25" s="111">
        <v>7.0</v>
      </c>
      <c r="AK25" s="111">
        <f t="shared" si="17"/>
        <v>64</v>
      </c>
      <c r="AL25" s="111">
        <f t="shared" si="18"/>
        <v>87.67123288</v>
      </c>
      <c r="AM25" s="111">
        <v>6.0</v>
      </c>
      <c r="AN25" s="111">
        <v>13.0</v>
      </c>
      <c r="AO25" s="111">
        <f t="shared" si="19"/>
        <v>83</v>
      </c>
      <c r="AP25" s="111">
        <f t="shared" si="20"/>
        <v>89.24731183</v>
      </c>
      <c r="AQ25" s="55">
        <v>8.0</v>
      </c>
      <c r="AR25" s="55">
        <v>8.0</v>
      </c>
      <c r="AS25" s="56">
        <f t="shared" si="21"/>
        <v>99</v>
      </c>
      <c r="AT25" s="56">
        <f t="shared" si="22"/>
        <v>90</v>
      </c>
      <c r="AU25" s="55">
        <v>9.0</v>
      </c>
      <c r="AV25" s="55">
        <v>8.0</v>
      </c>
      <c r="AW25" s="161">
        <f t="shared" si="23"/>
        <v>116</v>
      </c>
      <c r="AX25" s="161">
        <f t="shared" si="24"/>
        <v>89.23076923</v>
      </c>
      <c r="AY25" s="117">
        <v>6.0</v>
      </c>
      <c r="AZ25" s="117">
        <v>9.0</v>
      </c>
      <c r="BA25" s="162">
        <f t="shared" si="25"/>
        <v>131</v>
      </c>
      <c r="BB25" s="161">
        <f t="shared" si="26"/>
        <v>89.7260274</v>
      </c>
      <c r="BC25" s="117">
        <v>7.0</v>
      </c>
      <c r="BD25" s="117">
        <v>4.0</v>
      </c>
      <c r="BE25" s="162">
        <f t="shared" si="27"/>
        <v>142</v>
      </c>
      <c r="BF25" s="161">
        <f t="shared" si="28"/>
        <v>89.3081761</v>
      </c>
      <c r="BG25" s="125">
        <v>6.0</v>
      </c>
      <c r="BH25" s="120">
        <v>8.0</v>
      </c>
      <c r="BI25" s="162">
        <f t="shared" si="29"/>
        <v>156</v>
      </c>
      <c r="BJ25" s="161">
        <f t="shared" si="30"/>
        <v>88.63636364</v>
      </c>
      <c r="BK25" s="120">
        <v>8.0</v>
      </c>
      <c r="BL25" s="120">
        <v>13.0</v>
      </c>
      <c r="BM25" s="163">
        <f t="shared" si="31"/>
        <v>177</v>
      </c>
      <c r="BN25" s="21">
        <f t="shared" si="32"/>
        <v>89.39393939</v>
      </c>
      <c r="BO25" s="120">
        <v>8.0</v>
      </c>
      <c r="BP25" s="120">
        <v>5.0</v>
      </c>
      <c r="BQ25" s="120">
        <f t="shared" si="33"/>
        <v>190</v>
      </c>
      <c r="BR25" s="22">
        <f t="shared" si="34"/>
        <v>88.37209302</v>
      </c>
      <c r="BS25" s="120">
        <v>7.0</v>
      </c>
      <c r="BT25" s="120">
        <v>11.0</v>
      </c>
      <c r="BU25" s="120">
        <f t="shared" si="35"/>
        <v>208</v>
      </c>
      <c r="BV25" s="22">
        <f t="shared" si="36"/>
        <v>87.0292887</v>
      </c>
      <c r="BW25" s="120">
        <v>9.0</v>
      </c>
      <c r="BX25" s="120">
        <v>15.0</v>
      </c>
      <c r="BY25" s="120">
        <f t="shared" si="37"/>
        <v>232</v>
      </c>
      <c r="BZ25" s="22">
        <f t="shared" si="38"/>
        <v>87.87878788</v>
      </c>
      <c r="CA25" s="22">
        <v>2.0</v>
      </c>
      <c r="CB25" s="22">
        <v>2.0</v>
      </c>
      <c r="CC25" s="120">
        <f t="shared" si="39"/>
        <v>236</v>
      </c>
      <c r="CD25" s="22">
        <f t="shared" si="40"/>
        <v>88.05970149</v>
      </c>
      <c r="CE25" s="164">
        <f t="shared" si="41"/>
        <v>106</v>
      </c>
      <c r="CF25" s="140">
        <f t="shared" si="42"/>
        <v>130</v>
      </c>
    </row>
    <row r="26">
      <c r="A26" s="50">
        <v>21.0</v>
      </c>
      <c r="B26" s="51" t="s">
        <v>60</v>
      </c>
      <c r="C26" s="52">
        <v>6.0</v>
      </c>
      <c r="D26" s="13">
        <v>100.0</v>
      </c>
      <c r="E26" s="52">
        <v>7.0</v>
      </c>
      <c r="F26" s="13">
        <v>100.0</v>
      </c>
      <c r="G26" s="52">
        <v>13.0</v>
      </c>
      <c r="H26" s="13">
        <v>100.0</v>
      </c>
      <c r="I26" s="13">
        <f t="shared" si="1"/>
        <v>13</v>
      </c>
      <c r="J26" s="13">
        <f t="shared" si="2"/>
        <v>100</v>
      </c>
      <c r="K26" s="52">
        <v>6.0</v>
      </c>
      <c r="L26" s="54">
        <v>86.0</v>
      </c>
      <c r="M26" s="53">
        <v>11.0</v>
      </c>
      <c r="N26" s="54">
        <v>100.0</v>
      </c>
      <c r="O26" s="52">
        <v>17.0</v>
      </c>
      <c r="P26" s="54">
        <v>94.0</v>
      </c>
      <c r="Q26" s="13">
        <f t="shared" si="3"/>
        <v>30</v>
      </c>
      <c r="R26" s="13">
        <f t="shared" si="4"/>
        <v>96.77419355</v>
      </c>
      <c r="S26" s="111">
        <v>2.0</v>
      </c>
      <c r="T26" s="95">
        <f t="shared" si="5"/>
        <v>100</v>
      </c>
      <c r="U26" s="111">
        <v>3.0</v>
      </c>
      <c r="V26" s="95">
        <f t="shared" si="6"/>
        <v>100</v>
      </c>
      <c r="W26" s="95">
        <f t="shared" si="7"/>
        <v>5</v>
      </c>
      <c r="X26" s="95">
        <f t="shared" si="8"/>
        <v>100</v>
      </c>
      <c r="Y26" s="54">
        <f t="shared" si="9"/>
        <v>35</v>
      </c>
      <c r="Z26" s="54">
        <f t="shared" si="10"/>
        <v>97.22222222</v>
      </c>
      <c r="AA26" s="53">
        <v>8.0</v>
      </c>
      <c r="AB26" s="134">
        <f t="shared" si="11"/>
        <v>100</v>
      </c>
      <c r="AC26" s="53">
        <v>9.0</v>
      </c>
      <c r="AD26" s="134">
        <f t="shared" si="12"/>
        <v>100</v>
      </c>
      <c r="AE26" s="134">
        <f t="shared" si="13"/>
        <v>17</v>
      </c>
      <c r="AF26" s="134">
        <f t="shared" si="14"/>
        <v>100</v>
      </c>
      <c r="AG26" s="134">
        <f t="shared" si="15"/>
        <v>52</v>
      </c>
      <c r="AH26" s="134">
        <f t="shared" si="16"/>
        <v>98.11320755</v>
      </c>
      <c r="AI26" s="111">
        <v>10.0</v>
      </c>
      <c r="AJ26" s="111">
        <v>10.0</v>
      </c>
      <c r="AK26" s="111">
        <f t="shared" si="17"/>
        <v>72</v>
      </c>
      <c r="AL26" s="111">
        <f t="shared" si="18"/>
        <v>98.63013699</v>
      </c>
      <c r="AM26" s="111">
        <v>6.0</v>
      </c>
      <c r="AN26" s="111">
        <v>10.0</v>
      </c>
      <c r="AO26" s="111">
        <f t="shared" si="19"/>
        <v>88</v>
      </c>
      <c r="AP26" s="111">
        <f t="shared" si="20"/>
        <v>94.62365591</v>
      </c>
      <c r="AQ26" s="55">
        <v>8.0</v>
      </c>
      <c r="AR26" s="55">
        <v>7.0</v>
      </c>
      <c r="AS26" s="56">
        <f t="shared" si="21"/>
        <v>103</v>
      </c>
      <c r="AT26" s="56">
        <f t="shared" si="22"/>
        <v>93.63636364</v>
      </c>
      <c r="AU26" s="55">
        <v>9.0</v>
      </c>
      <c r="AV26" s="55">
        <v>9.0</v>
      </c>
      <c r="AW26" s="161">
        <f t="shared" si="23"/>
        <v>121</v>
      </c>
      <c r="AX26" s="161">
        <f t="shared" si="24"/>
        <v>93.07692308</v>
      </c>
      <c r="AY26" s="117">
        <v>6.0</v>
      </c>
      <c r="AZ26" s="117">
        <v>10.0</v>
      </c>
      <c r="BA26" s="162">
        <f t="shared" si="25"/>
        <v>137</v>
      </c>
      <c r="BB26" s="161">
        <f t="shared" si="26"/>
        <v>93.83561644</v>
      </c>
      <c r="BC26" s="117">
        <v>7.0</v>
      </c>
      <c r="BD26" s="117">
        <v>4.0</v>
      </c>
      <c r="BE26" s="162">
        <f t="shared" si="27"/>
        <v>148</v>
      </c>
      <c r="BF26" s="161">
        <f t="shared" si="28"/>
        <v>93.08176101</v>
      </c>
      <c r="BG26" s="125">
        <v>6.0</v>
      </c>
      <c r="BH26" s="120">
        <v>9.0</v>
      </c>
      <c r="BI26" s="162">
        <f t="shared" si="29"/>
        <v>163</v>
      </c>
      <c r="BJ26" s="161">
        <f t="shared" si="30"/>
        <v>92.61363636</v>
      </c>
      <c r="BK26" s="120">
        <v>7.0</v>
      </c>
      <c r="BL26" s="120">
        <v>12.0</v>
      </c>
      <c r="BM26" s="163">
        <f t="shared" si="31"/>
        <v>182</v>
      </c>
      <c r="BN26" s="21">
        <f t="shared" si="32"/>
        <v>91.91919192</v>
      </c>
      <c r="BO26" s="120">
        <v>11.0</v>
      </c>
      <c r="BP26" s="120">
        <v>6.0</v>
      </c>
      <c r="BQ26" s="120">
        <f t="shared" si="33"/>
        <v>199</v>
      </c>
      <c r="BR26" s="22">
        <f t="shared" si="34"/>
        <v>92.55813953</v>
      </c>
      <c r="BS26" s="120">
        <v>8.0</v>
      </c>
      <c r="BT26" s="120">
        <v>15.0</v>
      </c>
      <c r="BU26" s="120">
        <f t="shared" si="35"/>
        <v>222</v>
      </c>
      <c r="BV26" s="22">
        <f t="shared" si="36"/>
        <v>92.88702929</v>
      </c>
      <c r="BW26" s="120">
        <v>8.0</v>
      </c>
      <c r="BX26" s="120">
        <v>11.0</v>
      </c>
      <c r="BY26" s="120">
        <f t="shared" si="37"/>
        <v>241</v>
      </c>
      <c r="BZ26" s="22">
        <f t="shared" si="38"/>
        <v>91.28787879</v>
      </c>
      <c r="CA26" s="22">
        <v>2.0</v>
      </c>
      <c r="CB26" s="22">
        <v>2.0</v>
      </c>
      <c r="CC26" s="120">
        <f t="shared" si="39"/>
        <v>245</v>
      </c>
      <c r="CD26" s="22">
        <f t="shared" si="40"/>
        <v>91.41791045</v>
      </c>
      <c r="CE26" s="164">
        <f t="shared" si="41"/>
        <v>110</v>
      </c>
      <c r="CF26" s="140">
        <f t="shared" si="42"/>
        <v>135</v>
      </c>
    </row>
    <row r="27">
      <c r="A27" s="50">
        <v>22.0</v>
      </c>
      <c r="B27" s="51" t="s">
        <v>61</v>
      </c>
      <c r="C27" s="52">
        <v>6.0</v>
      </c>
      <c r="D27" s="13">
        <v>100.0</v>
      </c>
      <c r="E27" s="52">
        <v>7.0</v>
      </c>
      <c r="F27" s="13">
        <v>100.0</v>
      </c>
      <c r="G27" s="52">
        <v>13.0</v>
      </c>
      <c r="H27" s="13">
        <v>100.0</v>
      </c>
      <c r="I27" s="13">
        <f t="shared" si="1"/>
        <v>13</v>
      </c>
      <c r="J27" s="13">
        <f t="shared" si="2"/>
        <v>100</v>
      </c>
      <c r="K27" s="52">
        <v>7.0</v>
      </c>
      <c r="L27" s="54">
        <v>100.0</v>
      </c>
      <c r="M27" s="53">
        <v>10.0</v>
      </c>
      <c r="N27" s="54">
        <v>91.0</v>
      </c>
      <c r="O27" s="52">
        <v>17.0</v>
      </c>
      <c r="P27" s="54">
        <v>94.0</v>
      </c>
      <c r="Q27" s="13">
        <f t="shared" si="3"/>
        <v>30</v>
      </c>
      <c r="R27" s="13">
        <f t="shared" si="4"/>
        <v>96.77419355</v>
      </c>
      <c r="S27" s="111">
        <v>2.0</v>
      </c>
      <c r="T27" s="95">
        <f t="shared" si="5"/>
        <v>100</v>
      </c>
      <c r="U27" s="111">
        <v>3.0</v>
      </c>
      <c r="V27" s="95">
        <f t="shared" si="6"/>
        <v>100</v>
      </c>
      <c r="W27" s="95">
        <f t="shared" si="7"/>
        <v>5</v>
      </c>
      <c r="X27" s="95">
        <f t="shared" si="8"/>
        <v>100</v>
      </c>
      <c r="Y27" s="54">
        <f t="shared" si="9"/>
        <v>35</v>
      </c>
      <c r="Z27" s="54">
        <f t="shared" si="10"/>
        <v>97.22222222</v>
      </c>
      <c r="AA27" s="53">
        <v>8.0</v>
      </c>
      <c r="AB27" s="134">
        <f t="shared" si="11"/>
        <v>100</v>
      </c>
      <c r="AC27" s="53">
        <v>9.0</v>
      </c>
      <c r="AD27" s="134">
        <f t="shared" si="12"/>
        <v>100</v>
      </c>
      <c r="AE27" s="134">
        <f t="shared" si="13"/>
        <v>17</v>
      </c>
      <c r="AF27" s="134">
        <f t="shared" si="14"/>
        <v>100</v>
      </c>
      <c r="AG27" s="134">
        <f t="shared" si="15"/>
        <v>52</v>
      </c>
      <c r="AH27" s="134">
        <f t="shared" si="16"/>
        <v>98.11320755</v>
      </c>
      <c r="AI27" s="111">
        <v>7.0</v>
      </c>
      <c r="AJ27" s="111">
        <v>10.0</v>
      </c>
      <c r="AK27" s="111">
        <f t="shared" si="17"/>
        <v>69</v>
      </c>
      <c r="AL27" s="111">
        <f t="shared" si="18"/>
        <v>94.52054795</v>
      </c>
      <c r="AM27" s="111">
        <v>7.0</v>
      </c>
      <c r="AN27" s="111">
        <v>13.0</v>
      </c>
      <c r="AO27" s="111">
        <f t="shared" si="19"/>
        <v>89</v>
      </c>
      <c r="AP27" s="111">
        <f t="shared" si="20"/>
        <v>95.69892473</v>
      </c>
      <c r="AQ27" s="55">
        <v>8.0</v>
      </c>
      <c r="AR27" s="55">
        <v>9.0</v>
      </c>
      <c r="AS27" s="56">
        <f t="shared" si="21"/>
        <v>106</v>
      </c>
      <c r="AT27" s="56">
        <f t="shared" si="22"/>
        <v>96.36363636</v>
      </c>
      <c r="AU27" s="55">
        <v>10.0</v>
      </c>
      <c r="AV27" s="55">
        <v>10.0</v>
      </c>
      <c r="AW27" s="161">
        <f t="shared" si="23"/>
        <v>126</v>
      </c>
      <c r="AX27" s="161">
        <f t="shared" si="24"/>
        <v>96.92307692</v>
      </c>
      <c r="AY27" s="117">
        <v>3.0</v>
      </c>
      <c r="AZ27" s="117">
        <v>6.0</v>
      </c>
      <c r="BA27" s="162">
        <f t="shared" si="25"/>
        <v>135</v>
      </c>
      <c r="BB27" s="161">
        <f t="shared" si="26"/>
        <v>92.46575342</v>
      </c>
      <c r="BC27" s="117">
        <v>6.0</v>
      </c>
      <c r="BD27" s="117">
        <v>4.0</v>
      </c>
      <c r="BE27" s="162">
        <f t="shared" si="27"/>
        <v>145</v>
      </c>
      <c r="BF27" s="161">
        <f t="shared" si="28"/>
        <v>91.19496855</v>
      </c>
      <c r="BG27" s="125">
        <v>5.0</v>
      </c>
      <c r="BH27" s="120">
        <v>9.0</v>
      </c>
      <c r="BI27" s="162">
        <f t="shared" si="29"/>
        <v>159</v>
      </c>
      <c r="BJ27" s="161">
        <f t="shared" si="30"/>
        <v>90.34090909</v>
      </c>
      <c r="BK27" s="120">
        <v>7.0</v>
      </c>
      <c r="BL27" s="120">
        <v>12.0</v>
      </c>
      <c r="BM27" s="163">
        <f t="shared" si="31"/>
        <v>178</v>
      </c>
      <c r="BN27" s="21">
        <f t="shared" si="32"/>
        <v>89.8989899</v>
      </c>
      <c r="BO27" s="120">
        <v>10.0</v>
      </c>
      <c r="BP27" s="120">
        <v>5.0</v>
      </c>
      <c r="BQ27" s="120">
        <f t="shared" si="33"/>
        <v>193</v>
      </c>
      <c r="BR27" s="22">
        <f t="shared" si="34"/>
        <v>89.76744186</v>
      </c>
      <c r="BS27" s="120">
        <v>4.0</v>
      </c>
      <c r="BT27" s="120">
        <v>13.0</v>
      </c>
      <c r="BU27" s="120">
        <f t="shared" si="35"/>
        <v>210</v>
      </c>
      <c r="BV27" s="22">
        <f t="shared" si="36"/>
        <v>87.86610879</v>
      </c>
      <c r="BW27" s="120">
        <v>8.0</v>
      </c>
      <c r="BX27" s="120">
        <v>12.0</v>
      </c>
      <c r="BY27" s="120">
        <f t="shared" si="37"/>
        <v>230</v>
      </c>
      <c r="BZ27" s="22">
        <f t="shared" si="38"/>
        <v>87.12121212</v>
      </c>
      <c r="CA27" s="22">
        <v>2.0</v>
      </c>
      <c r="CB27" s="22">
        <v>2.0</v>
      </c>
      <c r="CC27" s="120">
        <f t="shared" si="39"/>
        <v>234</v>
      </c>
      <c r="CD27" s="22">
        <f t="shared" si="40"/>
        <v>87.31343284</v>
      </c>
      <c r="CE27" s="164">
        <f t="shared" si="41"/>
        <v>100</v>
      </c>
      <c r="CF27" s="140">
        <f t="shared" si="42"/>
        <v>134</v>
      </c>
    </row>
    <row r="28">
      <c r="A28" s="50">
        <v>23.0</v>
      </c>
      <c r="B28" s="51" t="s">
        <v>62</v>
      </c>
      <c r="C28" s="52">
        <v>6.0</v>
      </c>
      <c r="D28" s="13">
        <v>100.0</v>
      </c>
      <c r="E28" s="52">
        <v>7.0</v>
      </c>
      <c r="F28" s="13">
        <v>100.0</v>
      </c>
      <c r="G28" s="52">
        <v>13.0</v>
      </c>
      <c r="H28" s="13">
        <v>100.0</v>
      </c>
      <c r="I28" s="13">
        <f t="shared" si="1"/>
        <v>13</v>
      </c>
      <c r="J28" s="13">
        <f t="shared" si="2"/>
        <v>100</v>
      </c>
      <c r="K28" s="52">
        <v>6.0</v>
      </c>
      <c r="L28" s="54">
        <v>86.0</v>
      </c>
      <c r="M28" s="53">
        <v>11.0</v>
      </c>
      <c r="N28" s="54">
        <v>100.0</v>
      </c>
      <c r="O28" s="52">
        <v>17.0</v>
      </c>
      <c r="P28" s="54">
        <v>94.0</v>
      </c>
      <c r="Q28" s="13">
        <f t="shared" si="3"/>
        <v>30</v>
      </c>
      <c r="R28" s="13">
        <f t="shared" si="4"/>
        <v>96.77419355</v>
      </c>
      <c r="S28" s="111">
        <v>2.0</v>
      </c>
      <c r="T28" s="95">
        <f t="shared" si="5"/>
        <v>100</v>
      </c>
      <c r="U28" s="111">
        <v>3.0</v>
      </c>
      <c r="V28" s="95">
        <f t="shared" si="6"/>
        <v>100</v>
      </c>
      <c r="W28" s="95">
        <f t="shared" si="7"/>
        <v>5</v>
      </c>
      <c r="X28" s="95">
        <f t="shared" si="8"/>
        <v>100</v>
      </c>
      <c r="Y28" s="54">
        <f t="shared" si="9"/>
        <v>35</v>
      </c>
      <c r="Z28" s="54">
        <f t="shared" si="10"/>
        <v>97.22222222</v>
      </c>
      <c r="AA28" s="53">
        <v>8.0</v>
      </c>
      <c r="AB28" s="134">
        <f t="shared" si="11"/>
        <v>100</v>
      </c>
      <c r="AC28" s="53">
        <v>8.0</v>
      </c>
      <c r="AD28" s="134">
        <f t="shared" si="12"/>
        <v>88.88888889</v>
      </c>
      <c r="AE28" s="134">
        <f t="shared" si="13"/>
        <v>16</v>
      </c>
      <c r="AF28" s="134">
        <f t="shared" si="14"/>
        <v>94.11764706</v>
      </c>
      <c r="AG28" s="134">
        <f t="shared" si="15"/>
        <v>51</v>
      </c>
      <c r="AH28" s="134">
        <f t="shared" si="16"/>
        <v>96.22641509</v>
      </c>
      <c r="AI28" s="111">
        <v>9.0</v>
      </c>
      <c r="AJ28" s="111">
        <v>10.0</v>
      </c>
      <c r="AK28" s="111">
        <f t="shared" si="17"/>
        <v>70</v>
      </c>
      <c r="AL28" s="111">
        <f t="shared" si="18"/>
        <v>95.89041096</v>
      </c>
      <c r="AM28" s="111">
        <v>7.0</v>
      </c>
      <c r="AN28" s="111">
        <v>13.0</v>
      </c>
      <c r="AO28" s="111">
        <f t="shared" si="19"/>
        <v>90</v>
      </c>
      <c r="AP28" s="111">
        <f t="shared" si="20"/>
        <v>96.77419355</v>
      </c>
      <c r="AQ28" s="55">
        <v>8.0</v>
      </c>
      <c r="AR28" s="55">
        <v>9.0</v>
      </c>
      <c r="AS28" s="56">
        <f t="shared" si="21"/>
        <v>107</v>
      </c>
      <c r="AT28" s="56">
        <f t="shared" si="22"/>
        <v>97.27272727</v>
      </c>
      <c r="AU28" s="55">
        <v>10.0</v>
      </c>
      <c r="AV28" s="55">
        <v>10.0</v>
      </c>
      <c r="AW28" s="161">
        <f t="shared" si="23"/>
        <v>127</v>
      </c>
      <c r="AX28" s="161">
        <f t="shared" si="24"/>
        <v>97.69230769</v>
      </c>
      <c r="AY28" s="117">
        <v>6.0</v>
      </c>
      <c r="AZ28" s="117">
        <v>8.0</v>
      </c>
      <c r="BA28" s="162">
        <f t="shared" si="25"/>
        <v>141</v>
      </c>
      <c r="BB28" s="161">
        <f t="shared" si="26"/>
        <v>96.57534247</v>
      </c>
      <c r="BC28" s="117">
        <v>7.0</v>
      </c>
      <c r="BD28" s="117">
        <v>6.0</v>
      </c>
      <c r="BE28" s="162">
        <f t="shared" si="27"/>
        <v>154</v>
      </c>
      <c r="BF28" s="161">
        <f t="shared" si="28"/>
        <v>96.85534591</v>
      </c>
      <c r="BG28" s="125">
        <v>6.0</v>
      </c>
      <c r="BH28" s="120">
        <v>8.0</v>
      </c>
      <c r="BI28" s="162">
        <f t="shared" si="29"/>
        <v>168</v>
      </c>
      <c r="BJ28" s="161">
        <f t="shared" si="30"/>
        <v>95.45454545</v>
      </c>
      <c r="BK28" s="120">
        <v>8.0</v>
      </c>
      <c r="BL28" s="120">
        <v>14.0</v>
      </c>
      <c r="BM28" s="163">
        <f t="shared" si="31"/>
        <v>190</v>
      </c>
      <c r="BN28" s="21">
        <f t="shared" si="32"/>
        <v>95.95959596</v>
      </c>
      <c r="BO28" s="120">
        <v>10.0</v>
      </c>
      <c r="BP28" s="120">
        <v>6.0</v>
      </c>
      <c r="BQ28" s="120">
        <f t="shared" si="33"/>
        <v>206</v>
      </c>
      <c r="BR28" s="22">
        <f t="shared" si="34"/>
        <v>95.81395349</v>
      </c>
      <c r="BS28" s="120">
        <v>9.0</v>
      </c>
      <c r="BT28" s="120">
        <v>15.0</v>
      </c>
      <c r="BU28" s="120">
        <f t="shared" si="35"/>
        <v>230</v>
      </c>
      <c r="BV28" s="22">
        <f t="shared" si="36"/>
        <v>96.23430962</v>
      </c>
      <c r="BW28" s="120">
        <v>9.0</v>
      </c>
      <c r="BX28" s="120">
        <v>14.0</v>
      </c>
      <c r="BY28" s="120">
        <f t="shared" si="37"/>
        <v>253</v>
      </c>
      <c r="BZ28" s="22">
        <f t="shared" si="38"/>
        <v>95.83333333</v>
      </c>
      <c r="CA28" s="22">
        <v>2.0</v>
      </c>
      <c r="CB28" s="22">
        <v>2.0</v>
      </c>
      <c r="CC28" s="120">
        <f t="shared" si="39"/>
        <v>257</v>
      </c>
      <c r="CD28" s="22">
        <f t="shared" si="40"/>
        <v>95.89552239</v>
      </c>
      <c r="CE28" s="164">
        <f t="shared" si="41"/>
        <v>113</v>
      </c>
      <c r="CF28" s="140">
        <f t="shared" si="42"/>
        <v>144</v>
      </c>
    </row>
    <row r="29">
      <c r="A29" s="50">
        <v>24.0</v>
      </c>
      <c r="B29" s="51" t="s">
        <v>63</v>
      </c>
      <c r="C29" s="52">
        <v>6.0</v>
      </c>
      <c r="D29" s="13">
        <v>100.0</v>
      </c>
      <c r="E29" s="52">
        <v>7.0</v>
      </c>
      <c r="F29" s="13">
        <v>100.0</v>
      </c>
      <c r="G29" s="52">
        <v>13.0</v>
      </c>
      <c r="H29" s="13">
        <v>100.0</v>
      </c>
      <c r="I29" s="13">
        <f t="shared" si="1"/>
        <v>13</v>
      </c>
      <c r="J29" s="13">
        <f t="shared" si="2"/>
        <v>100</v>
      </c>
      <c r="K29" s="52">
        <v>7.0</v>
      </c>
      <c r="L29" s="54">
        <v>100.0</v>
      </c>
      <c r="M29" s="53">
        <v>9.0</v>
      </c>
      <c r="N29" s="54">
        <v>82.0</v>
      </c>
      <c r="O29" s="52">
        <v>16.0</v>
      </c>
      <c r="P29" s="54">
        <v>89.0</v>
      </c>
      <c r="Q29" s="13">
        <f t="shared" si="3"/>
        <v>29</v>
      </c>
      <c r="R29" s="13">
        <f t="shared" si="4"/>
        <v>93.5483871</v>
      </c>
      <c r="S29" s="111">
        <v>0.0</v>
      </c>
      <c r="T29" s="95">
        <f t="shared" si="5"/>
        <v>0</v>
      </c>
      <c r="U29" s="111">
        <v>0.0</v>
      </c>
      <c r="V29" s="95">
        <f t="shared" si="6"/>
        <v>0</v>
      </c>
      <c r="W29" s="95">
        <f t="shared" si="7"/>
        <v>0</v>
      </c>
      <c r="X29" s="95">
        <f t="shared" si="8"/>
        <v>0</v>
      </c>
      <c r="Y29" s="54">
        <f t="shared" si="9"/>
        <v>29</v>
      </c>
      <c r="Z29" s="54">
        <f t="shared" si="10"/>
        <v>80.55555556</v>
      </c>
      <c r="AA29" s="53">
        <v>8.0</v>
      </c>
      <c r="AB29" s="134">
        <f t="shared" si="11"/>
        <v>100</v>
      </c>
      <c r="AC29" s="53">
        <v>8.0</v>
      </c>
      <c r="AD29" s="134">
        <f t="shared" si="12"/>
        <v>88.88888889</v>
      </c>
      <c r="AE29" s="134">
        <f t="shared" si="13"/>
        <v>16</v>
      </c>
      <c r="AF29" s="134">
        <f t="shared" si="14"/>
        <v>94.11764706</v>
      </c>
      <c r="AG29" s="134">
        <f t="shared" si="15"/>
        <v>45</v>
      </c>
      <c r="AH29" s="134">
        <f t="shared" si="16"/>
        <v>84.90566038</v>
      </c>
      <c r="AI29" s="111">
        <v>10.0</v>
      </c>
      <c r="AJ29" s="111">
        <v>9.0</v>
      </c>
      <c r="AK29" s="111">
        <f t="shared" si="17"/>
        <v>64</v>
      </c>
      <c r="AL29" s="111">
        <f t="shared" si="18"/>
        <v>87.67123288</v>
      </c>
      <c r="AM29" s="111">
        <v>6.0</v>
      </c>
      <c r="AN29" s="111">
        <v>12.0</v>
      </c>
      <c r="AO29" s="111">
        <f t="shared" si="19"/>
        <v>82</v>
      </c>
      <c r="AP29" s="111">
        <f t="shared" si="20"/>
        <v>88.17204301</v>
      </c>
      <c r="AQ29" s="55">
        <v>8.0</v>
      </c>
      <c r="AR29" s="55">
        <v>9.0</v>
      </c>
      <c r="AS29" s="56">
        <f t="shared" si="21"/>
        <v>99</v>
      </c>
      <c r="AT29" s="56">
        <f t="shared" si="22"/>
        <v>90</v>
      </c>
      <c r="AU29" s="55">
        <v>10.0</v>
      </c>
      <c r="AV29" s="55">
        <v>9.0</v>
      </c>
      <c r="AW29" s="161">
        <f t="shared" si="23"/>
        <v>118</v>
      </c>
      <c r="AX29" s="161">
        <f t="shared" si="24"/>
        <v>90.76923077</v>
      </c>
      <c r="AY29" s="117">
        <v>6.0</v>
      </c>
      <c r="AZ29" s="117">
        <v>9.0</v>
      </c>
      <c r="BA29" s="162">
        <f t="shared" si="25"/>
        <v>133</v>
      </c>
      <c r="BB29" s="161">
        <f t="shared" si="26"/>
        <v>91.09589041</v>
      </c>
      <c r="BC29" s="117">
        <v>6.0</v>
      </c>
      <c r="BD29" s="117">
        <v>4.0</v>
      </c>
      <c r="BE29" s="162">
        <f t="shared" si="27"/>
        <v>143</v>
      </c>
      <c r="BF29" s="161">
        <f t="shared" si="28"/>
        <v>89.93710692</v>
      </c>
      <c r="BG29" s="125">
        <v>7.0</v>
      </c>
      <c r="BH29" s="120">
        <v>9.0</v>
      </c>
      <c r="BI29" s="162">
        <f t="shared" si="29"/>
        <v>159</v>
      </c>
      <c r="BJ29" s="161">
        <f t="shared" si="30"/>
        <v>90.34090909</v>
      </c>
      <c r="BK29" s="120">
        <v>6.0</v>
      </c>
      <c r="BL29" s="120">
        <v>11.0</v>
      </c>
      <c r="BM29" s="163">
        <f t="shared" si="31"/>
        <v>176</v>
      </c>
      <c r="BN29" s="21">
        <f t="shared" si="32"/>
        <v>88.88888889</v>
      </c>
      <c r="BO29" s="120">
        <v>10.0</v>
      </c>
      <c r="BP29" s="120">
        <v>6.0</v>
      </c>
      <c r="BQ29" s="120">
        <f t="shared" si="33"/>
        <v>192</v>
      </c>
      <c r="BR29" s="22">
        <f t="shared" si="34"/>
        <v>89.30232558</v>
      </c>
      <c r="BS29" s="120">
        <v>8.0</v>
      </c>
      <c r="BT29" s="120">
        <v>13.0</v>
      </c>
      <c r="BU29" s="120">
        <f t="shared" si="35"/>
        <v>213</v>
      </c>
      <c r="BV29" s="22">
        <f t="shared" si="36"/>
        <v>89.12133891</v>
      </c>
      <c r="BW29" s="120">
        <v>5.0</v>
      </c>
      <c r="BX29" s="120">
        <v>7.0</v>
      </c>
      <c r="BY29" s="120">
        <f t="shared" si="37"/>
        <v>225</v>
      </c>
      <c r="BZ29" s="22">
        <f t="shared" si="38"/>
        <v>85.22727273</v>
      </c>
      <c r="CA29" s="22">
        <v>2.0</v>
      </c>
      <c r="CB29" s="22">
        <v>2.0</v>
      </c>
      <c r="CC29" s="120">
        <f t="shared" si="39"/>
        <v>229</v>
      </c>
      <c r="CD29" s="22">
        <f t="shared" si="40"/>
        <v>85.44776119</v>
      </c>
      <c r="CE29" s="164">
        <f t="shared" si="41"/>
        <v>105</v>
      </c>
      <c r="CF29" s="140">
        <f t="shared" si="42"/>
        <v>124</v>
      </c>
    </row>
    <row r="30">
      <c r="A30" s="50">
        <v>25.0</v>
      </c>
      <c r="B30" s="51" t="s">
        <v>64</v>
      </c>
      <c r="C30" s="52">
        <v>6.0</v>
      </c>
      <c r="D30" s="13">
        <v>100.0</v>
      </c>
      <c r="E30" s="52">
        <v>7.0</v>
      </c>
      <c r="F30" s="13">
        <v>100.0</v>
      </c>
      <c r="G30" s="52">
        <v>13.0</v>
      </c>
      <c r="H30" s="13">
        <v>100.0</v>
      </c>
      <c r="I30" s="13">
        <f t="shared" si="1"/>
        <v>13</v>
      </c>
      <c r="J30" s="13">
        <f t="shared" si="2"/>
        <v>100</v>
      </c>
      <c r="K30" s="52">
        <v>6.0</v>
      </c>
      <c r="L30" s="54">
        <v>86.0</v>
      </c>
      <c r="M30" s="53">
        <v>10.0</v>
      </c>
      <c r="N30" s="54">
        <v>91.0</v>
      </c>
      <c r="O30" s="52">
        <v>16.0</v>
      </c>
      <c r="P30" s="54">
        <v>89.0</v>
      </c>
      <c r="Q30" s="13">
        <f t="shared" si="3"/>
        <v>29</v>
      </c>
      <c r="R30" s="13">
        <f t="shared" si="4"/>
        <v>93.5483871</v>
      </c>
      <c r="S30" s="111">
        <v>1.0</v>
      </c>
      <c r="T30" s="95">
        <f t="shared" si="5"/>
        <v>50</v>
      </c>
      <c r="U30" s="111">
        <v>1.0</v>
      </c>
      <c r="V30" s="95">
        <f t="shared" si="6"/>
        <v>33.33333333</v>
      </c>
      <c r="W30" s="95">
        <f t="shared" si="7"/>
        <v>2</v>
      </c>
      <c r="X30" s="95">
        <f t="shared" si="8"/>
        <v>40</v>
      </c>
      <c r="Y30" s="54">
        <f t="shared" si="9"/>
        <v>31</v>
      </c>
      <c r="Z30" s="54">
        <f t="shared" si="10"/>
        <v>86.11111111</v>
      </c>
      <c r="AA30" s="53">
        <v>8.0</v>
      </c>
      <c r="AB30" s="134">
        <f t="shared" si="11"/>
        <v>100</v>
      </c>
      <c r="AC30" s="53">
        <v>9.0</v>
      </c>
      <c r="AD30" s="134">
        <f t="shared" si="12"/>
        <v>100</v>
      </c>
      <c r="AE30" s="134">
        <f t="shared" si="13"/>
        <v>17</v>
      </c>
      <c r="AF30" s="134">
        <f t="shared" si="14"/>
        <v>100</v>
      </c>
      <c r="AG30" s="134">
        <f t="shared" si="15"/>
        <v>48</v>
      </c>
      <c r="AH30" s="134">
        <f t="shared" si="16"/>
        <v>90.56603774</v>
      </c>
      <c r="AI30" s="111">
        <v>8.0</v>
      </c>
      <c r="AJ30" s="111">
        <v>10.0</v>
      </c>
      <c r="AK30" s="111">
        <f t="shared" si="17"/>
        <v>66</v>
      </c>
      <c r="AL30" s="111">
        <f t="shared" si="18"/>
        <v>90.4109589</v>
      </c>
      <c r="AM30" s="111">
        <v>6.0</v>
      </c>
      <c r="AN30" s="111">
        <v>11.0</v>
      </c>
      <c r="AO30" s="111">
        <f t="shared" si="19"/>
        <v>83</v>
      </c>
      <c r="AP30" s="111">
        <f t="shared" si="20"/>
        <v>89.24731183</v>
      </c>
      <c r="AQ30" s="55">
        <v>7.0</v>
      </c>
      <c r="AR30" s="55">
        <v>9.0</v>
      </c>
      <c r="AS30" s="56">
        <f t="shared" si="21"/>
        <v>99</v>
      </c>
      <c r="AT30" s="56">
        <f t="shared" si="22"/>
        <v>90</v>
      </c>
      <c r="AU30" s="55">
        <v>10.0</v>
      </c>
      <c r="AV30" s="55">
        <v>10.0</v>
      </c>
      <c r="AW30" s="161">
        <f t="shared" si="23"/>
        <v>119</v>
      </c>
      <c r="AX30" s="161">
        <f t="shared" si="24"/>
        <v>91.53846154</v>
      </c>
      <c r="AY30" s="117">
        <v>5.0</v>
      </c>
      <c r="AZ30" s="117">
        <v>8.0</v>
      </c>
      <c r="BA30" s="162">
        <f t="shared" si="25"/>
        <v>132</v>
      </c>
      <c r="BB30" s="161">
        <f t="shared" si="26"/>
        <v>90.4109589</v>
      </c>
      <c r="BC30" s="117">
        <v>7.0</v>
      </c>
      <c r="BD30" s="117">
        <v>6.0</v>
      </c>
      <c r="BE30" s="162">
        <f t="shared" si="27"/>
        <v>145</v>
      </c>
      <c r="BF30" s="161">
        <f t="shared" si="28"/>
        <v>91.19496855</v>
      </c>
      <c r="BG30" s="125">
        <v>6.0</v>
      </c>
      <c r="BH30" s="120">
        <v>8.0</v>
      </c>
      <c r="BI30" s="162">
        <f t="shared" si="29"/>
        <v>159</v>
      </c>
      <c r="BJ30" s="161">
        <f t="shared" si="30"/>
        <v>90.34090909</v>
      </c>
      <c r="BK30" s="120">
        <v>7.0</v>
      </c>
      <c r="BL30" s="120">
        <v>13.0</v>
      </c>
      <c r="BM30" s="163">
        <f t="shared" si="31"/>
        <v>179</v>
      </c>
      <c r="BN30" s="21">
        <f t="shared" si="32"/>
        <v>90.4040404</v>
      </c>
      <c r="BO30" s="120">
        <v>8.0</v>
      </c>
      <c r="BP30" s="120">
        <v>6.0</v>
      </c>
      <c r="BQ30" s="120">
        <f t="shared" si="33"/>
        <v>193</v>
      </c>
      <c r="BR30" s="22">
        <f t="shared" si="34"/>
        <v>89.76744186</v>
      </c>
      <c r="BS30" s="120">
        <v>7.0</v>
      </c>
      <c r="BT30" s="120">
        <v>10.0</v>
      </c>
      <c r="BU30" s="120">
        <f t="shared" si="35"/>
        <v>210</v>
      </c>
      <c r="BV30" s="22">
        <f t="shared" si="36"/>
        <v>87.86610879</v>
      </c>
      <c r="BW30" s="125">
        <v>8.0</v>
      </c>
      <c r="BX30" s="120">
        <v>13.0</v>
      </c>
      <c r="BY30" s="120">
        <f t="shared" si="37"/>
        <v>231</v>
      </c>
      <c r="BZ30" s="22">
        <f t="shared" si="38"/>
        <v>87.5</v>
      </c>
      <c r="CA30" s="22">
        <v>2.0</v>
      </c>
      <c r="CB30" s="22">
        <v>2.0</v>
      </c>
      <c r="CC30" s="120">
        <f t="shared" si="39"/>
        <v>235</v>
      </c>
      <c r="CD30" s="22">
        <f t="shared" si="40"/>
        <v>87.68656716</v>
      </c>
      <c r="CE30" s="164">
        <f t="shared" si="41"/>
        <v>102</v>
      </c>
      <c r="CF30" s="140">
        <f t="shared" si="42"/>
        <v>133</v>
      </c>
    </row>
    <row r="31">
      <c r="A31" s="50">
        <v>26.0</v>
      </c>
      <c r="B31" s="51" t="s">
        <v>66</v>
      </c>
      <c r="C31" s="52">
        <v>6.0</v>
      </c>
      <c r="D31" s="13">
        <v>100.0</v>
      </c>
      <c r="E31" s="52">
        <v>7.0</v>
      </c>
      <c r="F31" s="13">
        <v>100.0</v>
      </c>
      <c r="G31" s="52">
        <v>13.0</v>
      </c>
      <c r="H31" s="13">
        <v>100.0</v>
      </c>
      <c r="I31" s="13">
        <f t="shared" si="1"/>
        <v>13</v>
      </c>
      <c r="J31" s="13">
        <f t="shared" si="2"/>
        <v>100</v>
      </c>
      <c r="K31" s="52">
        <v>6.0</v>
      </c>
      <c r="L31" s="54">
        <v>86.0</v>
      </c>
      <c r="M31" s="53">
        <v>11.0</v>
      </c>
      <c r="N31" s="54">
        <v>100.0</v>
      </c>
      <c r="O31" s="52">
        <v>17.0</v>
      </c>
      <c r="P31" s="54">
        <v>94.0</v>
      </c>
      <c r="Q31" s="13">
        <f t="shared" si="3"/>
        <v>30</v>
      </c>
      <c r="R31" s="13">
        <f t="shared" si="4"/>
        <v>96.77419355</v>
      </c>
      <c r="S31" s="111">
        <v>1.0</v>
      </c>
      <c r="T31" s="95">
        <f t="shared" si="5"/>
        <v>50</v>
      </c>
      <c r="U31" s="111">
        <v>1.0</v>
      </c>
      <c r="V31" s="95">
        <f t="shared" si="6"/>
        <v>33.33333333</v>
      </c>
      <c r="W31" s="95">
        <f t="shared" si="7"/>
        <v>2</v>
      </c>
      <c r="X31" s="95">
        <f t="shared" si="8"/>
        <v>40</v>
      </c>
      <c r="Y31" s="54">
        <f t="shared" si="9"/>
        <v>32</v>
      </c>
      <c r="Z31" s="54">
        <f t="shared" si="10"/>
        <v>88.88888889</v>
      </c>
      <c r="AA31" s="53">
        <v>8.0</v>
      </c>
      <c r="AB31" s="134">
        <f t="shared" si="11"/>
        <v>100</v>
      </c>
      <c r="AC31" s="53">
        <v>9.0</v>
      </c>
      <c r="AD31" s="134">
        <f t="shared" si="12"/>
        <v>100</v>
      </c>
      <c r="AE31" s="134">
        <f t="shared" si="13"/>
        <v>17</v>
      </c>
      <c r="AF31" s="134">
        <f t="shared" si="14"/>
        <v>100</v>
      </c>
      <c r="AG31" s="134">
        <f t="shared" si="15"/>
        <v>49</v>
      </c>
      <c r="AH31" s="134">
        <f t="shared" si="16"/>
        <v>92.45283019</v>
      </c>
      <c r="AI31" s="111">
        <v>9.0</v>
      </c>
      <c r="AJ31" s="111">
        <v>10.0</v>
      </c>
      <c r="AK31" s="111">
        <f t="shared" si="17"/>
        <v>68</v>
      </c>
      <c r="AL31" s="111">
        <f t="shared" si="18"/>
        <v>93.15068493</v>
      </c>
      <c r="AM31" s="111">
        <v>6.0</v>
      </c>
      <c r="AN31" s="111">
        <v>11.0</v>
      </c>
      <c r="AO31" s="111">
        <f t="shared" si="19"/>
        <v>85</v>
      </c>
      <c r="AP31" s="111">
        <f t="shared" si="20"/>
        <v>91.39784946</v>
      </c>
      <c r="AQ31" s="55">
        <v>3.0</v>
      </c>
      <c r="AR31" s="55">
        <v>5.0</v>
      </c>
      <c r="AS31" s="56">
        <f t="shared" si="21"/>
        <v>93</v>
      </c>
      <c r="AT31" s="56">
        <f t="shared" si="22"/>
        <v>84.54545455</v>
      </c>
      <c r="AU31" s="55">
        <v>10.0</v>
      </c>
      <c r="AV31" s="55">
        <v>9.0</v>
      </c>
      <c r="AW31" s="161">
        <f t="shared" si="23"/>
        <v>112</v>
      </c>
      <c r="AX31" s="161">
        <f t="shared" si="24"/>
        <v>86.15384615</v>
      </c>
      <c r="AY31" s="117">
        <v>5.0</v>
      </c>
      <c r="AZ31" s="117">
        <v>9.0</v>
      </c>
      <c r="BA31" s="162">
        <f t="shared" si="25"/>
        <v>126</v>
      </c>
      <c r="BB31" s="161">
        <f t="shared" si="26"/>
        <v>86.30136986</v>
      </c>
      <c r="BC31" s="117">
        <v>7.0</v>
      </c>
      <c r="BD31" s="117">
        <v>6.0</v>
      </c>
      <c r="BE31" s="162">
        <f t="shared" si="27"/>
        <v>139</v>
      </c>
      <c r="BF31" s="161">
        <f t="shared" si="28"/>
        <v>87.42138365</v>
      </c>
      <c r="BG31" s="125">
        <v>6.0</v>
      </c>
      <c r="BH31" s="120">
        <v>10.0</v>
      </c>
      <c r="BI31" s="162">
        <f t="shared" si="29"/>
        <v>155</v>
      </c>
      <c r="BJ31" s="161">
        <f t="shared" si="30"/>
        <v>88.06818182</v>
      </c>
      <c r="BK31" s="120">
        <v>8.0</v>
      </c>
      <c r="BL31" s="120">
        <v>14.0</v>
      </c>
      <c r="BM31" s="163">
        <f t="shared" si="31"/>
        <v>177</v>
      </c>
      <c r="BN31" s="21">
        <f t="shared" si="32"/>
        <v>89.39393939</v>
      </c>
      <c r="BO31" s="120">
        <v>11.0</v>
      </c>
      <c r="BP31" s="120">
        <v>5.0</v>
      </c>
      <c r="BQ31" s="120">
        <f t="shared" si="33"/>
        <v>193</v>
      </c>
      <c r="BR31" s="22">
        <f t="shared" si="34"/>
        <v>89.76744186</v>
      </c>
      <c r="BS31" s="120">
        <v>7.0</v>
      </c>
      <c r="BT31" s="120">
        <v>15.0</v>
      </c>
      <c r="BU31" s="120">
        <f t="shared" si="35"/>
        <v>215</v>
      </c>
      <c r="BV31" s="22">
        <f t="shared" si="36"/>
        <v>89.958159</v>
      </c>
      <c r="BW31" s="120">
        <v>9.0</v>
      </c>
      <c r="BX31" s="120">
        <v>13.0</v>
      </c>
      <c r="BY31" s="120">
        <f t="shared" si="37"/>
        <v>237</v>
      </c>
      <c r="BZ31" s="22">
        <f t="shared" si="38"/>
        <v>89.77272727</v>
      </c>
      <c r="CA31" s="22">
        <v>2.0</v>
      </c>
      <c r="CB31" s="22">
        <v>2.0</v>
      </c>
      <c r="CC31" s="120">
        <f t="shared" si="39"/>
        <v>241</v>
      </c>
      <c r="CD31" s="22">
        <f t="shared" si="40"/>
        <v>89.92537313</v>
      </c>
      <c r="CE31" s="164">
        <f t="shared" si="41"/>
        <v>104</v>
      </c>
      <c r="CF31" s="140">
        <f t="shared" si="42"/>
        <v>137</v>
      </c>
    </row>
    <row r="32">
      <c r="A32" s="50">
        <v>27.0</v>
      </c>
      <c r="B32" s="51" t="s">
        <v>67</v>
      </c>
      <c r="C32" s="52">
        <v>6.0</v>
      </c>
      <c r="D32" s="13">
        <v>100.0</v>
      </c>
      <c r="E32" s="52">
        <v>7.0</v>
      </c>
      <c r="F32" s="13">
        <v>100.0</v>
      </c>
      <c r="G32" s="52">
        <v>13.0</v>
      </c>
      <c r="H32" s="13">
        <v>100.0</v>
      </c>
      <c r="I32" s="13">
        <f t="shared" si="1"/>
        <v>13</v>
      </c>
      <c r="J32" s="13">
        <f t="shared" si="2"/>
        <v>100</v>
      </c>
      <c r="K32" s="52">
        <v>4.0</v>
      </c>
      <c r="L32" s="54">
        <v>57.0</v>
      </c>
      <c r="M32" s="53">
        <v>6.0</v>
      </c>
      <c r="N32" s="54">
        <v>55.0</v>
      </c>
      <c r="O32" s="52">
        <v>10.0</v>
      </c>
      <c r="P32" s="77">
        <v>56.0</v>
      </c>
      <c r="Q32" s="13">
        <f t="shared" si="3"/>
        <v>23</v>
      </c>
      <c r="R32" s="13">
        <f t="shared" si="4"/>
        <v>74.19354839</v>
      </c>
      <c r="S32" s="111">
        <v>1.0</v>
      </c>
      <c r="T32" s="95">
        <f t="shared" si="5"/>
        <v>50</v>
      </c>
      <c r="U32" s="111">
        <v>2.0</v>
      </c>
      <c r="V32" s="95">
        <f t="shared" si="6"/>
        <v>66.66666667</v>
      </c>
      <c r="W32" s="95">
        <f t="shared" si="7"/>
        <v>3</v>
      </c>
      <c r="X32" s="95">
        <f t="shared" si="8"/>
        <v>60</v>
      </c>
      <c r="Y32" s="54">
        <f t="shared" si="9"/>
        <v>26</v>
      </c>
      <c r="Z32" s="54">
        <f t="shared" si="10"/>
        <v>72.22222222</v>
      </c>
      <c r="AA32" s="53">
        <v>8.0</v>
      </c>
      <c r="AB32" s="134">
        <f t="shared" si="11"/>
        <v>100</v>
      </c>
      <c r="AC32" s="53">
        <v>8.0</v>
      </c>
      <c r="AD32" s="134">
        <f t="shared" si="12"/>
        <v>88.88888889</v>
      </c>
      <c r="AE32" s="134">
        <f t="shared" si="13"/>
        <v>16</v>
      </c>
      <c r="AF32" s="134">
        <f t="shared" si="14"/>
        <v>94.11764706</v>
      </c>
      <c r="AG32" s="134">
        <f t="shared" si="15"/>
        <v>42</v>
      </c>
      <c r="AH32" s="134">
        <f t="shared" si="16"/>
        <v>79.24528302</v>
      </c>
      <c r="AI32" s="111">
        <v>10.0</v>
      </c>
      <c r="AJ32" s="111">
        <v>10.0</v>
      </c>
      <c r="AK32" s="111">
        <f t="shared" si="17"/>
        <v>62</v>
      </c>
      <c r="AL32" s="111">
        <f t="shared" si="18"/>
        <v>84.93150685</v>
      </c>
      <c r="AM32" s="111">
        <v>7.0</v>
      </c>
      <c r="AN32" s="111">
        <v>12.0</v>
      </c>
      <c r="AO32" s="111">
        <f t="shared" si="19"/>
        <v>81</v>
      </c>
      <c r="AP32" s="111">
        <f t="shared" si="20"/>
        <v>87.09677419</v>
      </c>
      <c r="AQ32" s="55">
        <v>8.0</v>
      </c>
      <c r="AR32" s="55">
        <v>9.0</v>
      </c>
      <c r="AS32" s="56">
        <f t="shared" si="21"/>
        <v>98</v>
      </c>
      <c r="AT32" s="56">
        <f t="shared" si="22"/>
        <v>89.09090909</v>
      </c>
      <c r="AU32" s="55">
        <v>8.0</v>
      </c>
      <c r="AV32" s="55">
        <v>9.0</v>
      </c>
      <c r="AW32" s="161">
        <f t="shared" si="23"/>
        <v>115</v>
      </c>
      <c r="AX32" s="161">
        <f t="shared" si="24"/>
        <v>88.46153846</v>
      </c>
      <c r="AY32" s="117">
        <v>6.0</v>
      </c>
      <c r="AZ32" s="117">
        <v>10.0</v>
      </c>
      <c r="BA32" s="162">
        <f t="shared" si="25"/>
        <v>131</v>
      </c>
      <c r="BB32" s="161">
        <f t="shared" si="26"/>
        <v>89.7260274</v>
      </c>
      <c r="BC32" s="117">
        <v>7.0</v>
      </c>
      <c r="BD32" s="117">
        <v>6.0</v>
      </c>
      <c r="BE32" s="162">
        <f t="shared" si="27"/>
        <v>144</v>
      </c>
      <c r="BF32" s="161">
        <f t="shared" si="28"/>
        <v>90.56603774</v>
      </c>
      <c r="BG32" s="125">
        <v>6.0</v>
      </c>
      <c r="BH32" s="120">
        <v>8.0</v>
      </c>
      <c r="BI32" s="162">
        <f t="shared" si="29"/>
        <v>158</v>
      </c>
      <c r="BJ32" s="161">
        <f t="shared" si="30"/>
        <v>89.77272727</v>
      </c>
      <c r="BK32" s="120">
        <v>7.0</v>
      </c>
      <c r="BL32" s="120">
        <v>13.0</v>
      </c>
      <c r="BM32" s="163">
        <f t="shared" si="31"/>
        <v>178</v>
      </c>
      <c r="BN32" s="21">
        <f t="shared" si="32"/>
        <v>89.8989899</v>
      </c>
      <c r="BO32" s="120">
        <v>10.0</v>
      </c>
      <c r="BP32" s="120">
        <v>6.0</v>
      </c>
      <c r="BQ32" s="120">
        <f t="shared" si="33"/>
        <v>194</v>
      </c>
      <c r="BR32" s="22">
        <f t="shared" si="34"/>
        <v>90.23255814</v>
      </c>
      <c r="BS32" s="120">
        <v>6.0</v>
      </c>
      <c r="BT32" s="120">
        <v>12.0</v>
      </c>
      <c r="BU32" s="120">
        <f t="shared" si="35"/>
        <v>212</v>
      </c>
      <c r="BV32" s="22">
        <f t="shared" si="36"/>
        <v>88.70292887</v>
      </c>
      <c r="BW32" s="120">
        <v>7.0</v>
      </c>
      <c r="BX32" s="120">
        <v>7.0</v>
      </c>
      <c r="BY32" s="120">
        <f t="shared" si="37"/>
        <v>226</v>
      </c>
      <c r="BZ32" s="22">
        <f t="shared" si="38"/>
        <v>85.60606061</v>
      </c>
      <c r="CA32" s="22">
        <v>2.0</v>
      </c>
      <c r="CB32" s="22">
        <v>2.0</v>
      </c>
      <c r="CC32" s="120">
        <f t="shared" si="39"/>
        <v>230</v>
      </c>
      <c r="CD32" s="22">
        <f t="shared" si="40"/>
        <v>85.82089552</v>
      </c>
      <c r="CE32" s="164">
        <f t="shared" si="41"/>
        <v>103</v>
      </c>
      <c r="CF32" s="140">
        <f t="shared" si="42"/>
        <v>127</v>
      </c>
    </row>
    <row r="33">
      <c r="A33" s="50">
        <v>28.0</v>
      </c>
      <c r="B33" s="51" t="s">
        <v>68</v>
      </c>
      <c r="C33" s="52">
        <v>4.0</v>
      </c>
      <c r="D33" s="13">
        <v>67.0</v>
      </c>
      <c r="E33" s="52">
        <v>7.0</v>
      </c>
      <c r="F33" s="13">
        <v>100.0</v>
      </c>
      <c r="G33" s="52">
        <v>11.0</v>
      </c>
      <c r="H33" s="13">
        <v>85.0</v>
      </c>
      <c r="I33" s="13">
        <f t="shared" si="1"/>
        <v>11</v>
      </c>
      <c r="J33" s="13">
        <f t="shared" si="2"/>
        <v>84.61538462</v>
      </c>
      <c r="K33" s="52">
        <v>5.0</v>
      </c>
      <c r="L33" s="54">
        <v>71.0</v>
      </c>
      <c r="M33" s="53">
        <v>9.0</v>
      </c>
      <c r="N33" s="54">
        <v>82.0</v>
      </c>
      <c r="O33" s="52">
        <v>14.0</v>
      </c>
      <c r="P33" s="54">
        <v>78.0</v>
      </c>
      <c r="Q33" s="13">
        <f t="shared" si="3"/>
        <v>25</v>
      </c>
      <c r="R33" s="13">
        <f t="shared" si="4"/>
        <v>80.64516129</v>
      </c>
      <c r="S33" s="111">
        <v>1.0</v>
      </c>
      <c r="T33" s="95">
        <f t="shared" si="5"/>
        <v>50</v>
      </c>
      <c r="U33" s="111">
        <v>3.0</v>
      </c>
      <c r="V33" s="95">
        <f t="shared" si="6"/>
        <v>100</v>
      </c>
      <c r="W33" s="95">
        <f t="shared" si="7"/>
        <v>4</v>
      </c>
      <c r="X33" s="95">
        <f t="shared" si="8"/>
        <v>80</v>
      </c>
      <c r="Y33" s="54">
        <f t="shared" si="9"/>
        <v>29</v>
      </c>
      <c r="Z33" s="54">
        <f t="shared" si="10"/>
        <v>80.55555556</v>
      </c>
      <c r="AA33" s="53">
        <v>8.0</v>
      </c>
      <c r="AB33" s="134">
        <f t="shared" si="11"/>
        <v>100</v>
      </c>
      <c r="AC33" s="53">
        <v>9.0</v>
      </c>
      <c r="AD33" s="134">
        <f t="shared" si="12"/>
        <v>100</v>
      </c>
      <c r="AE33" s="134">
        <f t="shared" si="13"/>
        <v>17</v>
      </c>
      <c r="AF33" s="134">
        <f t="shared" si="14"/>
        <v>100</v>
      </c>
      <c r="AG33" s="134">
        <f t="shared" si="15"/>
        <v>46</v>
      </c>
      <c r="AH33" s="134">
        <f t="shared" si="16"/>
        <v>86.79245283</v>
      </c>
      <c r="AI33" s="111">
        <v>10.0</v>
      </c>
      <c r="AJ33" s="111">
        <v>10.0</v>
      </c>
      <c r="AK33" s="111">
        <f t="shared" si="17"/>
        <v>66</v>
      </c>
      <c r="AL33" s="111">
        <f t="shared" si="18"/>
        <v>90.4109589</v>
      </c>
      <c r="AM33" s="111">
        <v>7.0</v>
      </c>
      <c r="AN33" s="111">
        <v>13.0</v>
      </c>
      <c r="AO33" s="111">
        <f t="shared" si="19"/>
        <v>86</v>
      </c>
      <c r="AP33" s="111">
        <f t="shared" si="20"/>
        <v>92.47311828</v>
      </c>
      <c r="AQ33" s="55">
        <v>8.0</v>
      </c>
      <c r="AR33" s="55">
        <v>9.0</v>
      </c>
      <c r="AS33" s="56">
        <f t="shared" si="21"/>
        <v>103</v>
      </c>
      <c r="AT33" s="56">
        <f t="shared" si="22"/>
        <v>93.63636364</v>
      </c>
      <c r="AU33" s="55">
        <v>10.0</v>
      </c>
      <c r="AV33" s="55">
        <v>10.0</v>
      </c>
      <c r="AW33" s="161">
        <f t="shared" si="23"/>
        <v>123</v>
      </c>
      <c r="AX33" s="161">
        <f t="shared" si="24"/>
        <v>94.61538462</v>
      </c>
      <c r="AY33" s="117">
        <v>5.0</v>
      </c>
      <c r="AZ33" s="117">
        <v>9.0</v>
      </c>
      <c r="BA33" s="162">
        <f t="shared" si="25"/>
        <v>137</v>
      </c>
      <c r="BB33" s="161">
        <f t="shared" si="26"/>
        <v>93.83561644</v>
      </c>
      <c r="BC33" s="117">
        <v>5.0</v>
      </c>
      <c r="BD33" s="117">
        <v>6.0</v>
      </c>
      <c r="BE33" s="162">
        <f t="shared" si="27"/>
        <v>148</v>
      </c>
      <c r="BF33" s="161">
        <f t="shared" si="28"/>
        <v>93.08176101</v>
      </c>
      <c r="BG33" s="125">
        <v>6.0</v>
      </c>
      <c r="BH33" s="120">
        <v>9.0</v>
      </c>
      <c r="BI33" s="162">
        <f t="shared" si="29"/>
        <v>163</v>
      </c>
      <c r="BJ33" s="161">
        <f t="shared" si="30"/>
        <v>92.61363636</v>
      </c>
      <c r="BK33" s="120">
        <v>4.0</v>
      </c>
      <c r="BL33" s="120">
        <v>13.0</v>
      </c>
      <c r="BM33" s="163">
        <f t="shared" si="31"/>
        <v>180</v>
      </c>
      <c r="BN33" s="21">
        <f t="shared" si="32"/>
        <v>90.90909091</v>
      </c>
      <c r="BO33" s="120">
        <v>8.0</v>
      </c>
      <c r="BP33" s="120">
        <v>5.0</v>
      </c>
      <c r="BQ33" s="120">
        <f t="shared" si="33"/>
        <v>193</v>
      </c>
      <c r="BR33" s="22">
        <f t="shared" si="34"/>
        <v>89.76744186</v>
      </c>
      <c r="BS33" s="120">
        <v>6.0</v>
      </c>
      <c r="BT33" s="120">
        <v>12.0</v>
      </c>
      <c r="BU33" s="120">
        <f t="shared" si="35"/>
        <v>211</v>
      </c>
      <c r="BV33" s="22">
        <f t="shared" si="36"/>
        <v>88.28451883</v>
      </c>
      <c r="BW33" s="120">
        <v>9.0</v>
      </c>
      <c r="BX33" s="120">
        <v>10.0</v>
      </c>
      <c r="BY33" s="120">
        <f t="shared" si="37"/>
        <v>230</v>
      </c>
      <c r="BZ33" s="22">
        <f t="shared" si="38"/>
        <v>87.12121212</v>
      </c>
      <c r="CA33" s="22">
        <v>2.0</v>
      </c>
      <c r="CB33" s="22">
        <v>2.0</v>
      </c>
      <c r="CC33" s="120">
        <f t="shared" si="39"/>
        <v>234</v>
      </c>
      <c r="CD33" s="22">
        <f t="shared" si="40"/>
        <v>87.31343284</v>
      </c>
      <c r="CE33" s="164">
        <f t="shared" si="41"/>
        <v>98</v>
      </c>
      <c r="CF33" s="140">
        <f t="shared" si="42"/>
        <v>136</v>
      </c>
    </row>
    <row r="34">
      <c r="A34" s="50">
        <v>29.0</v>
      </c>
      <c r="B34" s="51" t="s">
        <v>70</v>
      </c>
      <c r="C34" s="52">
        <v>5.0</v>
      </c>
      <c r="D34" s="13">
        <v>83.0</v>
      </c>
      <c r="E34" s="52">
        <v>7.0</v>
      </c>
      <c r="F34" s="13">
        <v>100.0</v>
      </c>
      <c r="G34" s="52">
        <v>12.0</v>
      </c>
      <c r="H34" s="13">
        <v>92.0</v>
      </c>
      <c r="I34" s="13">
        <f t="shared" si="1"/>
        <v>12</v>
      </c>
      <c r="J34" s="13">
        <f t="shared" si="2"/>
        <v>92.30769231</v>
      </c>
      <c r="K34" s="52">
        <v>4.0</v>
      </c>
      <c r="L34" s="54">
        <v>57.0</v>
      </c>
      <c r="M34" s="53">
        <v>10.0</v>
      </c>
      <c r="N34" s="54">
        <v>91.0</v>
      </c>
      <c r="O34" s="52">
        <v>14.0</v>
      </c>
      <c r="P34" s="54">
        <v>78.0</v>
      </c>
      <c r="Q34" s="13">
        <f t="shared" si="3"/>
        <v>26</v>
      </c>
      <c r="R34" s="13">
        <f t="shared" si="4"/>
        <v>83.87096774</v>
      </c>
      <c r="S34" s="111">
        <v>2.0</v>
      </c>
      <c r="T34" s="95">
        <f t="shared" si="5"/>
        <v>100</v>
      </c>
      <c r="U34" s="111">
        <v>3.0</v>
      </c>
      <c r="V34" s="95">
        <f t="shared" si="6"/>
        <v>100</v>
      </c>
      <c r="W34" s="95">
        <f t="shared" si="7"/>
        <v>5</v>
      </c>
      <c r="X34" s="95">
        <f t="shared" si="8"/>
        <v>100</v>
      </c>
      <c r="Y34" s="54">
        <f t="shared" si="9"/>
        <v>31</v>
      </c>
      <c r="Z34" s="54">
        <f t="shared" si="10"/>
        <v>86.11111111</v>
      </c>
      <c r="AA34" s="53">
        <v>7.0</v>
      </c>
      <c r="AB34" s="134">
        <f t="shared" si="11"/>
        <v>87.5</v>
      </c>
      <c r="AC34" s="53">
        <v>6.0</v>
      </c>
      <c r="AD34" s="134">
        <f t="shared" si="12"/>
        <v>66.66666667</v>
      </c>
      <c r="AE34" s="134">
        <f t="shared" si="13"/>
        <v>13</v>
      </c>
      <c r="AF34" s="134">
        <f t="shared" si="14"/>
        <v>76.47058824</v>
      </c>
      <c r="AG34" s="134">
        <f t="shared" si="15"/>
        <v>44</v>
      </c>
      <c r="AH34" s="134">
        <f t="shared" si="16"/>
        <v>83.01886792</v>
      </c>
      <c r="AI34" s="111">
        <v>6.0</v>
      </c>
      <c r="AJ34" s="111">
        <v>9.0</v>
      </c>
      <c r="AK34" s="111">
        <f t="shared" si="17"/>
        <v>59</v>
      </c>
      <c r="AL34" s="111">
        <f t="shared" si="18"/>
        <v>80.82191781</v>
      </c>
      <c r="AM34" s="111">
        <v>5.0</v>
      </c>
      <c r="AN34" s="111">
        <v>10.0</v>
      </c>
      <c r="AO34" s="111">
        <f t="shared" si="19"/>
        <v>74</v>
      </c>
      <c r="AP34" s="111">
        <f t="shared" si="20"/>
        <v>79.56989247</v>
      </c>
      <c r="AQ34" s="55">
        <v>8.0</v>
      </c>
      <c r="AR34" s="55">
        <v>6.0</v>
      </c>
      <c r="AS34" s="56">
        <f t="shared" si="21"/>
        <v>88</v>
      </c>
      <c r="AT34" s="56">
        <f t="shared" si="22"/>
        <v>80</v>
      </c>
      <c r="AU34" s="55">
        <v>8.0</v>
      </c>
      <c r="AV34" s="55">
        <v>9.0</v>
      </c>
      <c r="AW34" s="161">
        <f t="shared" si="23"/>
        <v>105</v>
      </c>
      <c r="AX34" s="161">
        <f t="shared" si="24"/>
        <v>80.76923077</v>
      </c>
      <c r="AY34" s="117">
        <v>4.0</v>
      </c>
      <c r="AZ34" s="117">
        <v>9.0</v>
      </c>
      <c r="BA34" s="162">
        <f t="shared" si="25"/>
        <v>118</v>
      </c>
      <c r="BB34" s="161">
        <f t="shared" si="26"/>
        <v>80.82191781</v>
      </c>
      <c r="BC34" s="117">
        <v>6.0</v>
      </c>
      <c r="BD34" s="117">
        <v>5.0</v>
      </c>
      <c r="BE34" s="162">
        <f t="shared" si="27"/>
        <v>129</v>
      </c>
      <c r="BF34" s="161">
        <f t="shared" si="28"/>
        <v>81.13207547</v>
      </c>
      <c r="BG34" s="125">
        <v>4.0</v>
      </c>
      <c r="BH34" s="120">
        <v>10.0</v>
      </c>
      <c r="BI34" s="162">
        <f t="shared" si="29"/>
        <v>143</v>
      </c>
      <c r="BJ34" s="161">
        <f t="shared" si="30"/>
        <v>81.25</v>
      </c>
      <c r="BK34" s="120">
        <v>7.0</v>
      </c>
      <c r="BL34" s="120">
        <v>13.0</v>
      </c>
      <c r="BM34" s="163">
        <f t="shared" si="31"/>
        <v>163</v>
      </c>
      <c r="BN34" s="21">
        <f t="shared" si="32"/>
        <v>82.32323232</v>
      </c>
      <c r="BO34" s="120">
        <v>8.0</v>
      </c>
      <c r="BP34" s="120">
        <v>5.0</v>
      </c>
      <c r="BQ34" s="120">
        <f t="shared" si="33"/>
        <v>176</v>
      </c>
      <c r="BR34" s="22">
        <f t="shared" si="34"/>
        <v>81.86046512</v>
      </c>
      <c r="BS34" s="120">
        <v>8.0</v>
      </c>
      <c r="BT34" s="120">
        <v>11.0</v>
      </c>
      <c r="BU34" s="120">
        <f t="shared" si="35"/>
        <v>195</v>
      </c>
      <c r="BV34" s="22">
        <f t="shared" si="36"/>
        <v>81.58995816</v>
      </c>
      <c r="BW34" s="120">
        <v>6.0</v>
      </c>
      <c r="BX34" s="120">
        <v>9.0</v>
      </c>
      <c r="BY34" s="120">
        <f t="shared" si="37"/>
        <v>210</v>
      </c>
      <c r="BZ34" s="22">
        <f t="shared" si="38"/>
        <v>79.54545455</v>
      </c>
      <c r="CA34" s="22">
        <v>2.0</v>
      </c>
      <c r="CB34" s="22">
        <v>2.0</v>
      </c>
      <c r="CC34" s="120">
        <f t="shared" si="39"/>
        <v>214</v>
      </c>
      <c r="CD34" s="22">
        <f t="shared" si="40"/>
        <v>79.85074627</v>
      </c>
      <c r="CE34" s="164">
        <f t="shared" si="41"/>
        <v>90</v>
      </c>
      <c r="CF34" s="140">
        <f t="shared" si="42"/>
        <v>124</v>
      </c>
    </row>
    <row r="35">
      <c r="A35" s="50">
        <v>30.0</v>
      </c>
      <c r="B35" s="51" t="s">
        <v>71</v>
      </c>
      <c r="C35" s="52">
        <v>6.0</v>
      </c>
      <c r="D35" s="13">
        <v>100.0</v>
      </c>
      <c r="E35" s="52">
        <v>6.0</v>
      </c>
      <c r="F35" s="13">
        <v>86.0</v>
      </c>
      <c r="G35" s="52">
        <v>12.0</v>
      </c>
      <c r="H35" s="13">
        <v>92.0</v>
      </c>
      <c r="I35" s="13">
        <f t="shared" si="1"/>
        <v>12</v>
      </c>
      <c r="J35" s="13">
        <f t="shared" si="2"/>
        <v>92.30769231</v>
      </c>
      <c r="K35" s="52">
        <v>7.0</v>
      </c>
      <c r="L35" s="54">
        <v>100.0</v>
      </c>
      <c r="M35" s="53">
        <v>11.0</v>
      </c>
      <c r="N35" s="54">
        <v>100.0</v>
      </c>
      <c r="O35" s="52">
        <v>18.0</v>
      </c>
      <c r="P35" s="54">
        <v>100.0</v>
      </c>
      <c r="Q35" s="13">
        <f t="shared" si="3"/>
        <v>30</v>
      </c>
      <c r="R35" s="13">
        <f t="shared" si="4"/>
        <v>96.77419355</v>
      </c>
      <c r="S35" s="111">
        <v>2.0</v>
      </c>
      <c r="T35" s="95">
        <f t="shared" si="5"/>
        <v>100</v>
      </c>
      <c r="U35" s="111">
        <v>3.0</v>
      </c>
      <c r="V35" s="95">
        <f t="shared" si="6"/>
        <v>100</v>
      </c>
      <c r="W35" s="95">
        <f t="shared" si="7"/>
        <v>5</v>
      </c>
      <c r="X35" s="95">
        <f t="shared" si="8"/>
        <v>100</v>
      </c>
      <c r="Y35" s="54">
        <f t="shared" si="9"/>
        <v>35</v>
      </c>
      <c r="Z35" s="54">
        <f t="shared" si="10"/>
        <v>97.22222222</v>
      </c>
      <c r="AA35" s="53">
        <v>8.0</v>
      </c>
      <c r="AB35" s="134">
        <f t="shared" si="11"/>
        <v>100</v>
      </c>
      <c r="AC35" s="53">
        <v>9.0</v>
      </c>
      <c r="AD35" s="134">
        <f t="shared" si="12"/>
        <v>100</v>
      </c>
      <c r="AE35" s="134">
        <f t="shared" si="13"/>
        <v>17</v>
      </c>
      <c r="AF35" s="134">
        <f t="shared" si="14"/>
        <v>100</v>
      </c>
      <c r="AG35" s="134">
        <f t="shared" si="15"/>
        <v>52</v>
      </c>
      <c r="AH35" s="134">
        <f t="shared" si="16"/>
        <v>98.11320755</v>
      </c>
      <c r="AI35" s="111">
        <v>9.0</v>
      </c>
      <c r="AJ35" s="111">
        <v>9.0</v>
      </c>
      <c r="AK35" s="111">
        <f t="shared" si="17"/>
        <v>70</v>
      </c>
      <c r="AL35" s="111">
        <f t="shared" si="18"/>
        <v>95.89041096</v>
      </c>
      <c r="AM35" s="111">
        <v>6.0</v>
      </c>
      <c r="AN35" s="111">
        <v>10.0</v>
      </c>
      <c r="AO35" s="111">
        <f t="shared" si="19"/>
        <v>86</v>
      </c>
      <c r="AP35" s="111">
        <f t="shared" si="20"/>
        <v>92.47311828</v>
      </c>
      <c r="AQ35" s="55">
        <v>8.0</v>
      </c>
      <c r="AR35" s="55">
        <v>9.0</v>
      </c>
      <c r="AS35" s="56">
        <f t="shared" si="21"/>
        <v>103</v>
      </c>
      <c r="AT35" s="56">
        <f t="shared" si="22"/>
        <v>93.63636364</v>
      </c>
      <c r="AU35" s="55">
        <v>10.0</v>
      </c>
      <c r="AV35" s="55">
        <v>10.0</v>
      </c>
      <c r="AW35" s="161">
        <f t="shared" si="23"/>
        <v>123</v>
      </c>
      <c r="AX35" s="161">
        <f t="shared" si="24"/>
        <v>94.61538462</v>
      </c>
      <c r="AY35" s="117">
        <v>6.0</v>
      </c>
      <c r="AZ35" s="117">
        <v>9.0</v>
      </c>
      <c r="BA35" s="162">
        <f t="shared" si="25"/>
        <v>138</v>
      </c>
      <c r="BB35" s="161">
        <f t="shared" si="26"/>
        <v>94.52054795</v>
      </c>
      <c r="BC35" s="117">
        <v>6.0</v>
      </c>
      <c r="BD35" s="117">
        <v>5.0</v>
      </c>
      <c r="BE35" s="162">
        <f t="shared" si="27"/>
        <v>149</v>
      </c>
      <c r="BF35" s="161">
        <f t="shared" si="28"/>
        <v>93.71069182</v>
      </c>
      <c r="BG35" s="125">
        <v>7.0</v>
      </c>
      <c r="BH35" s="120">
        <v>10.0</v>
      </c>
      <c r="BI35" s="162">
        <f t="shared" si="29"/>
        <v>166</v>
      </c>
      <c r="BJ35" s="161">
        <f t="shared" si="30"/>
        <v>94.31818182</v>
      </c>
      <c r="BK35" s="120">
        <v>8.0</v>
      </c>
      <c r="BL35" s="120">
        <v>13.0</v>
      </c>
      <c r="BM35" s="163">
        <f t="shared" si="31"/>
        <v>187</v>
      </c>
      <c r="BN35" s="21">
        <f t="shared" si="32"/>
        <v>94.44444444</v>
      </c>
      <c r="BO35" s="120">
        <v>9.0</v>
      </c>
      <c r="BP35" s="120">
        <v>6.0</v>
      </c>
      <c r="BQ35" s="120">
        <f t="shared" si="33"/>
        <v>202</v>
      </c>
      <c r="BR35" s="22">
        <f t="shared" si="34"/>
        <v>93.95348837</v>
      </c>
      <c r="BS35" s="120">
        <v>8.0</v>
      </c>
      <c r="BT35" s="120">
        <v>13.0</v>
      </c>
      <c r="BU35" s="120">
        <f t="shared" si="35"/>
        <v>223</v>
      </c>
      <c r="BV35" s="22">
        <f t="shared" si="36"/>
        <v>93.30543933</v>
      </c>
      <c r="BW35" s="120">
        <v>7.0</v>
      </c>
      <c r="BX35" s="120">
        <v>10.0</v>
      </c>
      <c r="BY35" s="120">
        <f t="shared" si="37"/>
        <v>240</v>
      </c>
      <c r="BZ35" s="22">
        <f t="shared" si="38"/>
        <v>90.90909091</v>
      </c>
      <c r="CA35" s="22">
        <v>2.0</v>
      </c>
      <c r="CB35" s="22">
        <v>2.0</v>
      </c>
      <c r="CC35" s="120">
        <f t="shared" si="39"/>
        <v>244</v>
      </c>
      <c r="CD35" s="22">
        <f t="shared" si="40"/>
        <v>91.04477612</v>
      </c>
      <c r="CE35" s="164">
        <f t="shared" si="41"/>
        <v>109</v>
      </c>
      <c r="CF35" s="140">
        <f t="shared" si="42"/>
        <v>135</v>
      </c>
    </row>
    <row r="36">
      <c r="A36" s="50">
        <v>31.0</v>
      </c>
      <c r="B36" s="51" t="s">
        <v>72</v>
      </c>
      <c r="C36" s="52">
        <v>5.0</v>
      </c>
      <c r="D36" s="13">
        <v>83.0</v>
      </c>
      <c r="E36" s="52">
        <v>7.0</v>
      </c>
      <c r="F36" s="13">
        <v>100.0</v>
      </c>
      <c r="G36" s="52">
        <v>12.0</v>
      </c>
      <c r="H36" s="13">
        <v>92.0</v>
      </c>
      <c r="I36" s="13">
        <f t="shared" si="1"/>
        <v>12</v>
      </c>
      <c r="J36" s="13">
        <f t="shared" si="2"/>
        <v>92.30769231</v>
      </c>
      <c r="K36" s="52">
        <v>5.0</v>
      </c>
      <c r="L36" s="54">
        <v>71.0</v>
      </c>
      <c r="M36" s="53">
        <v>8.0</v>
      </c>
      <c r="N36" s="54">
        <v>73.0</v>
      </c>
      <c r="O36" s="52">
        <v>13.0</v>
      </c>
      <c r="P36" s="54">
        <v>72.0</v>
      </c>
      <c r="Q36" s="13">
        <f t="shared" si="3"/>
        <v>25</v>
      </c>
      <c r="R36" s="13">
        <f t="shared" si="4"/>
        <v>80.64516129</v>
      </c>
      <c r="S36" s="111">
        <v>1.0</v>
      </c>
      <c r="T36" s="95">
        <f t="shared" si="5"/>
        <v>50</v>
      </c>
      <c r="U36" s="111">
        <v>3.0</v>
      </c>
      <c r="V36" s="95">
        <f t="shared" si="6"/>
        <v>100</v>
      </c>
      <c r="W36" s="95">
        <f t="shared" si="7"/>
        <v>4</v>
      </c>
      <c r="X36" s="95">
        <f t="shared" si="8"/>
        <v>80</v>
      </c>
      <c r="Y36" s="54">
        <f t="shared" si="9"/>
        <v>29</v>
      </c>
      <c r="Z36" s="54">
        <f t="shared" si="10"/>
        <v>80.55555556</v>
      </c>
      <c r="AA36" s="53">
        <v>8.0</v>
      </c>
      <c r="AB36" s="134">
        <f t="shared" si="11"/>
        <v>100</v>
      </c>
      <c r="AC36" s="53">
        <v>8.0</v>
      </c>
      <c r="AD36" s="134">
        <f t="shared" si="12"/>
        <v>88.88888889</v>
      </c>
      <c r="AE36" s="134">
        <f t="shared" si="13"/>
        <v>16</v>
      </c>
      <c r="AF36" s="134">
        <f t="shared" si="14"/>
        <v>94.11764706</v>
      </c>
      <c r="AG36" s="134">
        <f t="shared" si="15"/>
        <v>45</v>
      </c>
      <c r="AH36" s="134">
        <f t="shared" si="16"/>
        <v>84.90566038</v>
      </c>
      <c r="AI36" s="111">
        <v>10.0</v>
      </c>
      <c r="AJ36" s="111">
        <v>9.0</v>
      </c>
      <c r="AK36" s="111">
        <f t="shared" si="17"/>
        <v>64</v>
      </c>
      <c r="AL36" s="111">
        <f t="shared" si="18"/>
        <v>87.67123288</v>
      </c>
      <c r="AM36" s="111">
        <v>5.0</v>
      </c>
      <c r="AN36" s="111">
        <v>11.0</v>
      </c>
      <c r="AO36" s="111">
        <f t="shared" si="19"/>
        <v>80</v>
      </c>
      <c r="AP36" s="111">
        <f t="shared" si="20"/>
        <v>86.02150538</v>
      </c>
      <c r="AQ36" s="55">
        <v>8.0</v>
      </c>
      <c r="AR36" s="55">
        <v>8.0</v>
      </c>
      <c r="AS36" s="56">
        <f t="shared" si="21"/>
        <v>96</v>
      </c>
      <c r="AT36" s="56">
        <f t="shared" si="22"/>
        <v>87.27272727</v>
      </c>
      <c r="AU36" s="55">
        <v>9.0</v>
      </c>
      <c r="AV36" s="55">
        <v>10.0</v>
      </c>
      <c r="AW36" s="161">
        <f t="shared" si="23"/>
        <v>115</v>
      </c>
      <c r="AX36" s="161">
        <f t="shared" si="24"/>
        <v>88.46153846</v>
      </c>
      <c r="AY36" s="117">
        <v>6.0</v>
      </c>
      <c r="AZ36" s="117">
        <v>10.0</v>
      </c>
      <c r="BA36" s="162">
        <f t="shared" si="25"/>
        <v>131</v>
      </c>
      <c r="BB36" s="161">
        <f t="shared" si="26"/>
        <v>89.7260274</v>
      </c>
      <c r="BC36" s="117">
        <v>6.0</v>
      </c>
      <c r="BD36" s="117">
        <v>5.0</v>
      </c>
      <c r="BE36" s="162">
        <f t="shared" si="27"/>
        <v>142</v>
      </c>
      <c r="BF36" s="161">
        <f t="shared" si="28"/>
        <v>89.3081761</v>
      </c>
      <c r="BG36" s="125">
        <v>6.0</v>
      </c>
      <c r="BH36" s="120">
        <v>8.0</v>
      </c>
      <c r="BI36" s="162">
        <f t="shared" si="29"/>
        <v>156</v>
      </c>
      <c r="BJ36" s="161">
        <f t="shared" si="30"/>
        <v>88.63636364</v>
      </c>
      <c r="BK36" s="120">
        <v>7.0</v>
      </c>
      <c r="BL36" s="120">
        <v>12.0</v>
      </c>
      <c r="BM36" s="163">
        <f t="shared" si="31"/>
        <v>175</v>
      </c>
      <c r="BN36" s="21">
        <f t="shared" si="32"/>
        <v>88.38383838</v>
      </c>
      <c r="BO36" s="120">
        <v>11.0</v>
      </c>
      <c r="BP36" s="120">
        <v>6.0</v>
      </c>
      <c r="BQ36" s="120">
        <f t="shared" si="33"/>
        <v>192</v>
      </c>
      <c r="BR36" s="22">
        <f t="shared" si="34"/>
        <v>89.30232558</v>
      </c>
      <c r="BS36" s="120">
        <v>8.0</v>
      </c>
      <c r="BT36" s="120">
        <v>9.0</v>
      </c>
      <c r="BU36" s="120">
        <f t="shared" si="35"/>
        <v>209</v>
      </c>
      <c r="BV36" s="22">
        <f t="shared" si="36"/>
        <v>87.44769874</v>
      </c>
      <c r="BW36" s="120">
        <v>7.0</v>
      </c>
      <c r="BX36" s="120">
        <v>9.0</v>
      </c>
      <c r="BY36" s="120">
        <f t="shared" si="37"/>
        <v>225</v>
      </c>
      <c r="BZ36" s="22">
        <f t="shared" si="38"/>
        <v>85.22727273</v>
      </c>
      <c r="CA36" s="22">
        <v>2.0</v>
      </c>
      <c r="CB36" s="22">
        <v>2.0</v>
      </c>
      <c r="CC36" s="120">
        <f t="shared" si="39"/>
        <v>229</v>
      </c>
      <c r="CD36" s="22">
        <f t="shared" si="40"/>
        <v>85.44776119</v>
      </c>
      <c r="CE36" s="164">
        <f t="shared" si="41"/>
        <v>104</v>
      </c>
      <c r="CF36" s="140">
        <f t="shared" si="42"/>
        <v>125</v>
      </c>
    </row>
    <row r="37">
      <c r="A37" s="50">
        <v>32.0</v>
      </c>
      <c r="B37" s="51" t="s">
        <v>73</v>
      </c>
      <c r="C37" s="52">
        <v>6.0</v>
      </c>
      <c r="D37" s="13">
        <v>100.0</v>
      </c>
      <c r="E37" s="52">
        <v>7.0</v>
      </c>
      <c r="F37" s="13">
        <v>100.0</v>
      </c>
      <c r="G37" s="52">
        <v>13.0</v>
      </c>
      <c r="H37" s="13">
        <v>100.0</v>
      </c>
      <c r="I37" s="13">
        <f t="shared" si="1"/>
        <v>13</v>
      </c>
      <c r="J37" s="13">
        <f t="shared" si="2"/>
        <v>100</v>
      </c>
      <c r="K37" s="52">
        <v>6.0</v>
      </c>
      <c r="L37" s="54">
        <v>86.0</v>
      </c>
      <c r="M37" s="53">
        <v>10.0</v>
      </c>
      <c r="N37" s="54">
        <v>91.0</v>
      </c>
      <c r="O37" s="52">
        <v>16.0</v>
      </c>
      <c r="P37" s="54">
        <v>89.0</v>
      </c>
      <c r="Q37" s="13">
        <f t="shared" si="3"/>
        <v>29</v>
      </c>
      <c r="R37" s="13">
        <f t="shared" si="4"/>
        <v>93.5483871</v>
      </c>
      <c r="S37" s="111">
        <v>2.0</v>
      </c>
      <c r="T37" s="95">
        <f t="shared" si="5"/>
        <v>100</v>
      </c>
      <c r="U37" s="111">
        <v>3.0</v>
      </c>
      <c r="V37" s="95">
        <f t="shared" si="6"/>
        <v>100</v>
      </c>
      <c r="W37" s="95">
        <f t="shared" si="7"/>
        <v>5</v>
      </c>
      <c r="X37" s="95">
        <f t="shared" si="8"/>
        <v>100</v>
      </c>
      <c r="Y37" s="54">
        <f t="shared" si="9"/>
        <v>34</v>
      </c>
      <c r="Z37" s="54">
        <f t="shared" si="10"/>
        <v>94.44444444</v>
      </c>
      <c r="AA37" s="53">
        <v>8.0</v>
      </c>
      <c r="AB37" s="134">
        <f t="shared" si="11"/>
        <v>100</v>
      </c>
      <c r="AC37" s="53">
        <v>8.0</v>
      </c>
      <c r="AD37" s="134">
        <f t="shared" si="12"/>
        <v>88.88888889</v>
      </c>
      <c r="AE37" s="134">
        <f t="shared" si="13"/>
        <v>16</v>
      </c>
      <c r="AF37" s="134">
        <f t="shared" si="14"/>
        <v>94.11764706</v>
      </c>
      <c r="AG37" s="134">
        <f t="shared" si="15"/>
        <v>50</v>
      </c>
      <c r="AH37" s="134">
        <f t="shared" si="16"/>
        <v>94.33962264</v>
      </c>
      <c r="AI37" s="111">
        <v>8.0</v>
      </c>
      <c r="AJ37" s="111">
        <v>10.0</v>
      </c>
      <c r="AK37" s="111">
        <f t="shared" si="17"/>
        <v>68</v>
      </c>
      <c r="AL37" s="111">
        <f t="shared" si="18"/>
        <v>93.15068493</v>
      </c>
      <c r="AM37" s="111">
        <v>7.0</v>
      </c>
      <c r="AN37" s="111">
        <v>11.0</v>
      </c>
      <c r="AO37" s="111">
        <f t="shared" si="19"/>
        <v>86</v>
      </c>
      <c r="AP37" s="111">
        <f t="shared" si="20"/>
        <v>92.47311828</v>
      </c>
      <c r="AQ37" s="55">
        <v>8.0</v>
      </c>
      <c r="AR37" s="55">
        <v>8.0</v>
      </c>
      <c r="AS37" s="56">
        <f t="shared" si="21"/>
        <v>102</v>
      </c>
      <c r="AT37" s="56">
        <f t="shared" si="22"/>
        <v>92.72727273</v>
      </c>
      <c r="AU37" s="55">
        <v>10.0</v>
      </c>
      <c r="AV37" s="55">
        <v>10.0</v>
      </c>
      <c r="AW37" s="161">
        <f t="shared" si="23"/>
        <v>122</v>
      </c>
      <c r="AX37" s="161">
        <f t="shared" si="24"/>
        <v>93.84615385</v>
      </c>
      <c r="AY37" s="117">
        <v>6.0</v>
      </c>
      <c r="AZ37" s="117">
        <v>10.0</v>
      </c>
      <c r="BA37" s="162">
        <f t="shared" si="25"/>
        <v>138</v>
      </c>
      <c r="BB37" s="161">
        <f t="shared" si="26"/>
        <v>94.52054795</v>
      </c>
      <c r="BC37" s="117">
        <v>6.0</v>
      </c>
      <c r="BD37" s="117">
        <v>5.0</v>
      </c>
      <c r="BE37" s="162">
        <f t="shared" si="27"/>
        <v>149</v>
      </c>
      <c r="BF37" s="161">
        <f t="shared" si="28"/>
        <v>93.71069182</v>
      </c>
      <c r="BG37" s="125">
        <v>7.0</v>
      </c>
      <c r="BH37" s="120">
        <v>9.0</v>
      </c>
      <c r="BI37" s="162">
        <f t="shared" si="29"/>
        <v>165</v>
      </c>
      <c r="BJ37" s="161">
        <f t="shared" si="30"/>
        <v>93.75</v>
      </c>
      <c r="BK37" s="120">
        <v>7.0</v>
      </c>
      <c r="BL37" s="120">
        <v>13.0</v>
      </c>
      <c r="BM37" s="163">
        <f t="shared" si="31"/>
        <v>185</v>
      </c>
      <c r="BN37" s="21">
        <f t="shared" si="32"/>
        <v>93.43434343</v>
      </c>
      <c r="BO37" s="120">
        <v>10.0</v>
      </c>
      <c r="BP37" s="120">
        <v>6.0</v>
      </c>
      <c r="BQ37" s="120">
        <f t="shared" si="33"/>
        <v>201</v>
      </c>
      <c r="BR37" s="22">
        <f t="shared" si="34"/>
        <v>93.48837209</v>
      </c>
      <c r="BS37" s="120">
        <v>9.0</v>
      </c>
      <c r="BT37" s="120">
        <v>12.0</v>
      </c>
      <c r="BU37" s="120">
        <f t="shared" si="35"/>
        <v>222</v>
      </c>
      <c r="BV37" s="22">
        <f t="shared" si="36"/>
        <v>92.88702929</v>
      </c>
      <c r="BW37" s="120">
        <v>5.0</v>
      </c>
      <c r="BX37" s="120">
        <v>12.0</v>
      </c>
      <c r="BY37" s="120">
        <f t="shared" si="37"/>
        <v>239</v>
      </c>
      <c r="BZ37" s="22">
        <f t="shared" si="38"/>
        <v>90.53030303</v>
      </c>
      <c r="CA37" s="22">
        <v>2.0</v>
      </c>
      <c r="CB37" s="22">
        <v>2.0</v>
      </c>
      <c r="CC37" s="120">
        <f t="shared" si="39"/>
        <v>243</v>
      </c>
      <c r="CD37" s="22">
        <f t="shared" si="40"/>
        <v>90.67164179</v>
      </c>
      <c r="CE37" s="164">
        <f t="shared" si="41"/>
        <v>107</v>
      </c>
      <c r="CF37" s="140">
        <f t="shared" si="42"/>
        <v>136</v>
      </c>
    </row>
    <row r="38">
      <c r="A38" s="50">
        <v>33.0</v>
      </c>
      <c r="B38" s="51" t="s">
        <v>75</v>
      </c>
      <c r="C38" s="52">
        <v>3.0</v>
      </c>
      <c r="D38" s="13">
        <v>50.0</v>
      </c>
      <c r="E38" s="52">
        <v>4.0</v>
      </c>
      <c r="F38" s="13">
        <v>57.0</v>
      </c>
      <c r="G38" s="52">
        <v>7.0</v>
      </c>
      <c r="H38" s="124">
        <v>54.0</v>
      </c>
      <c r="I38" s="13">
        <f t="shared" si="1"/>
        <v>7</v>
      </c>
      <c r="J38" s="13">
        <f t="shared" si="2"/>
        <v>53.84615385</v>
      </c>
      <c r="K38" s="52">
        <v>6.0</v>
      </c>
      <c r="L38" s="54">
        <v>86.0</v>
      </c>
      <c r="M38" s="53">
        <v>10.0</v>
      </c>
      <c r="N38" s="54">
        <v>91.0</v>
      </c>
      <c r="O38" s="52">
        <v>16.0</v>
      </c>
      <c r="P38" s="54">
        <v>89.0</v>
      </c>
      <c r="Q38" s="13">
        <f t="shared" si="3"/>
        <v>23</v>
      </c>
      <c r="R38" s="13">
        <f t="shared" si="4"/>
        <v>74.19354839</v>
      </c>
      <c r="S38" s="111">
        <v>2.0</v>
      </c>
      <c r="T38" s="95">
        <f t="shared" si="5"/>
        <v>100</v>
      </c>
      <c r="U38" s="111">
        <v>3.0</v>
      </c>
      <c r="V38" s="95">
        <f t="shared" si="6"/>
        <v>100</v>
      </c>
      <c r="W38" s="95">
        <f t="shared" si="7"/>
        <v>5</v>
      </c>
      <c r="X38" s="95">
        <f t="shared" si="8"/>
        <v>100</v>
      </c>
      <c r="Y38" s="54">
        <f t="shared" si="9"/>
        <v>28</v>
      </c>
      <c r="Z38" s="54">
        <f t="shared" si="10"/>
        <v>77.77777778</v>
      </c>
      <c r="AA38" s="53">
        <v>7.0</v>
      </c>
      <c r="AB38" s="134">
        <f t="shared" si="11"/>
        <v>87.5</v>
      </c>
      <c r="AC38" s="53">
        <v>9.0</v>
      </c>
      <c r="AD38" s="134">
        <f t="shared" si="12"/>
        <v>100</v>
      </c>
      <c r="AE38" s="134">
        <f t="shared" si="13"/>
        <v>16</v>
      </c>
      <c r="AF38" s="134">
        <f t="shared" si="14"/>
        <v>94.11764706</v>
      </c>
      <c r="AG38" s="134">
        <f t="shared" si="15"/>
        <v>44</v>
      </c>
      <c r="AH38" s="134">
        <f t="shared" si="16"/>
        <v>83.01886792</v>
      </c>
      <c r="AI38" s="111">
        <v>8.0</v>
      </c>
      <c r="AJ38" s="111">
        <v>8.0</v>
      </c>
      <c r="AK38" s="111">
        <f t="shared" si="17"/>
        <v>60</v>
      </c>
      <c r="AL38" s="111">
        <f t="shared" si="18"/>
        <v>82.19178082</v>
      </c>
      <c r="AM38" s="111">
        <v>6.0</v>
      </c>
      <c r="AN38" s="111">
        <v>10.0</v>
      </c>
      <c r="AO38" s="111">
        <f t="shared" si="19"/>
        <v>76</v>
      </c>
      <c r="AP38" s="111">
        <f t="shared" si="20"/>
        <v>81.72043011</v>
      </c>
      <c r="AQ38" s="55">
        <v>4.0</v>
      </c>
      <c r="AR38" s="55">
        <v>8.0</v>
      </c>
      <c r="AS38" s="56">
        <f t="shared" si="21"/>
        <v>88</v>
      </c>
      <c r="AT38" s="56">
        <f t="shared" si="22"/>
        <v>80</v>
      </c>
      <c r="AU38" s="55">
        <v>9.0</v>
      </c>
      <c r="AV38" s="55">
        <v>9.0</v>
      </c>
      <c r="AW38" s="161">
        <f t="shared" si="23"/>
        <v>106</v>
      </c>
      <c r="AX38" s="161">
        <f t="shared" si="24"/>
        <v>81.53846154</v>
      </c>
      <c r="AY38" s="117">
        <v>4.0</v>
      </c>
      <c r="AZ38" s="117">
        <v>7.0</v>
      </c>
      <c r="BA38" s="162">
        <f t="shared" si="25"/>
        <v>117</v>
      </c>
      <c r="BB38" s="161">
        <f t="shared" si="26"/>
        <v>80.1369863</v>
      </c>
      <c r="BC38" s="117">
        <v>6.0</v>
      </c>
      <c r="BD38" s="117">
        <v>6.0</v>
      </c>
      <c r="BE38" s="162">
        <f t="shared" si="27"/>
        <v>129</v>
      </c>
      <c r="BF38" s="161">
        <f t="shared" si="28"/>
        <v>81.13207547</v>
      </c>
      <c r="BG38" s="125">
        <v>4.0</v>
      </c>
      <c r="BH38" s="120">
        <v>9.0</v>
      </c>
      <c r="BI38" s="162">
        <f t="shared" si="29"/>
        <v>142</v>
      </c>
      <c r="BJ38" s="161">
        <f t="shared" si="30"/>
        <v>80.68181818</v>
      </c>
      <c r="BK38" s="120">
        <v>5.0</v>
      </c>
      <c r="BL38" s="120">
        <v>10.0</v>
      </c>
      <c r="BM38" s="163">
        <f t="shared" si="31"/>
        <v>157</v>
      </c>
      <c r="BN38" s="21">
        <f t="shared" si="32"/>
        <v>79.29292929</v>
      </c>
      <c r="BO38" s="120">
        <v>7.0</v>
      </c>
      <c r="BP38" s="120">
        <v>3.0</v>
      </c>
      <c r="BQ38" s="120">
        <f t="shared" si="33"/>
        <v>167</v>
      </c>
      <c r="BR38" s="22">
        <f t="shared" si="34"/>
        <v>77.6744186</v>
      </c>
      <c r="BS38" s="120">
        <v>7.0</v>
      </c>
      <c r="BT38" s="120">
        <v>12.0</v>
      </c>
      <c r="BU38" s="120">
        <f t="shared" si="35"/>
        <v>186</v>
      </c>
      <c r="BV38" s="22">
        <f t="shared" si="36"/>
        <v>77.82426778</v>
      </c>
      <c r="BW38" s="120">
        <v>8.0</v>
      </c>
      <c r="BX38" s="120">
        <v>11.0</v>
      </c>
      <c r="BY38" s="120">
        <f t="shared" si="37"/>
        <v>205</v>
      </c>
      <c r="BZ38" s="22">
        <f t="shared" si="38"/>
        <v>77.65151515</v>
      </c>
      <c r="CA38" s="22">
        <v>2.0</v>
      </c>
      <c r="CB38" s="22">
        <v>2.0</v>
      </c>
      <c r="CC38" s="120">
        <f t="shared" si="39"/>
        <v>209</v>
      </c>
      <c r="CD38" s="22">
        <f t="shared" si="40"/>
        <v>77.98507463</v>
      </c>
      <c r="CE38" s="164">
        <f t="shared" si="41"/>
        <v>88</v>
      </c>
      <c r="CF38" s="140">
        <f t="shared" si="42"/>
        <v>121</v>
      </c>
    </row>
    <row r="39">
      <c r="A39" s="50">
        <v>34.0</v>
      </c>
      <c r="B39" s="51" t="s">
        <v>76</v>
      </c>
      <c r="C39" s="52">
        <v>6.0</v>
      </c>
      <c r="D39" s="13">
        <v>100.0</v>
      </c>
      <c r="E39" s="52">
        <v>7.0</v>
      </c>
      <c r="F39" s="13">
        <v>100.0</v>
      </c>
      <c r="G39" s="52">
        <v>13.0</v>
      </c>
      <c r="H39" s="13">
        <v>100.0</v>
      </c>
      <c r="I39" s="13">
        <f t="shared" si="1"/>
        <v>13</v>
      </c>
      <c r="J39" s="13">
        <f t="shared" si="2"/>
        <v>100</v>
      </c>
      <c r="K39" s="52">
        <v>6.0</v>
      </c>
      <c r="L39" s="54">
        <v>86.0</v>
      </c>
      <c r="M39" s="53">
        <v>10.0</v>
      </c>
      <c r="N39" s="54">
        <v>91.0</v>
      </c>
      <c r="O39" s="52">
        <v>16.0</v>
      </c>
      <c r="P39" s="54">
        <v>89.0</v>
      </c>
      <c r="Q39" s="13">
        <f t="shared" si="3"/>
        <v>29</v>
      </c>
      <c r="R39" s="13">
        <f t="shared" si="4"/>
        <v>93.5483871</v>
      </c>
      <c r="S39" s="111">
        <v>2.0</v>
      </c>
      <c r="T39" s="95">
        <f t="shared" si="5"/>
        <v>100</v>
      </c>
      <c r="U39" s="111">
        <v>3.0</v>
      </c>
      <c r="V39" s="95">
        <f t="shared" si="6"/>
        <v>100</v>
      </c>
      <c r="W39" s="95">
        <f t="shared" si="7"/>
        <v>5</v>
      </c>
      <c r="X39" s="95">
        <f t="shared" si="8"/>
        <v>100</v>
      </c>
      <c r="Y39" s="54">
        <f t="shared" si="9"/>
        <v>34</v>
      </c>
      <c r="Z39" s="54">
        <f t="shared" si="10"/>
        <v>94.44444444</v>
      </c>
      <c r="AA39" s="53">
        <v>7.0</v>
      </c>
      <c r="AB39" s="134">
        <f t="shared" si="11"/>
        <v>87.5</v>
      </c>
      <c r="AC39" s="53">
        <v>9.0</v>
      </c>
      <c r="AD39" s="134">
        <f t="shared" si="12"/>
        <v>100</v>
      </c>
      <c r="AE39" s="134">
        <f t="shared" si="13"/>
        <v>16</v>
      </c>
      <c r="AF39" s="134">
        <f t="shared" si="14"/>
        <v>94.11764706</v>
      </c>
      <c r="AG39" s="134">
        <f t="shared" si="15"/>
        <v>50</v>
      </c>
      <c r="AH39" s="134">
        <f t="shared" si="16"/>
        <v>94.33962264</v>
      </c>
      <c r="AI39" s="111">
        <v>9.0</v>
      </c>
      <c r="AJ39" s="111">
        <v>10.0</v>
      </c>
      <c r="AK39" s="111">
        <f t="shared" si="17"/>
        <v>69</v>
      </c>
      <c r="AL39" s="111">
        <f t="shared" si="18"/>
        <v>94.52054795</v>
      </c>
      <c r="AM39" s="111">
        <v>6.0</v>
      </c>
      <c r="AN39" s="111">
        <v>11.0</v>
      </c>
      <c r="AO39" s="111">
        <f t="shared" si="19"/>
        <v>86</v>
      </c>
      <c r="AP39" s="111">
        <f t="shared" si="20"/>
        <v>92.47311828</v>
      </c>
      <c r="AQ39" s="55">
        <v>8.0</v>
      </c>
      <c r="AR39" s="55">
        <v>9.0</v>
      </c>
      <c r="AS39" s="56">
        <f t="shared" si="21"/>
        <v>103</v>
      </c>
      <c r="AT39" s="56">
        <f t="shared" si="22"/>
        <v>93.63636364</v>
      </c>
      <c r="AU39" s="55">
        <v>9.0</v>
      </c>
      <c r="AV39" s="55">
        <v>10.0</v>
      </c>
      <c r="AW39" s="161">
        <f t="shared" si="23"/>
        <v>122</v>
      </c>
      <c r="AX39" s="161">
        <f t="shared" si="24"/>
        <v>93.84615385</v>
      </c>
      <c r="AY39" s="117">
        <v>5.0</v>
      </c>
      <c r="AZ39" s="117">
        <v>9.0</v>
      </c>
      <c r="BA39" s="162">
        <f t="shared" si="25"/>
        <v>136</v>
      </c>
      <c r="BB39" s="161">
        <f t="shared" si="26"/>
        <v>93.15068493</v>
      </c>
      <c r="BC39" s="117">
        <v>6.0</v>
      </c>
      <c r="BD39" s="117">
        <v>6.0</v>
      </c>
      <c r="BE39" s="162">
        <f t="shared" si="27"/>
        <v>148</v>
      </c>
      <c r="BF39" s="161">
        <f t="shared" si="28"/>
        <v>93.08176101</v>
      </c>
      <c r="BG39" s="125">
        <v>6.0</v>
      </c>
      <c r="BH39" s="120">
        <v>10.0</v>
      </c>
      <c r="BI39" s="162">
        <f t="shared" si="29"/>
        <v>164</v>
      </c>
      <c r="BJ39" s="161">
        <f t="shared" si="30"/>
        <v>93.18181818</v>
      </c>
      <c r="BK39" s="120">
        <v>8.0</v>
      </c>
      <c r="BL39" s="120">
        <v>14.0</v>
      </c>
      <c r="BM39" s="163">
        <f t="shared" si="31"/>
        <v>186</v>
      </c>
      <c r="BN39" s="21">
        <f t="shared" si="32"/>
        <v>93.93939394</v>
      </c>
      <c r="BO39" s="120">
        <v>11.0</v>
      </c>
      <c r="BP39" s="120">
        <v>6.0</v>
      </c>
      <c r="BQ39" s="120">
        <f t="shared" si="33"/>
        <v>203</v>
      </c>
      <c r="BR39" s="22">
        <f t="shared" si="34"/>
        <v>94.41860465</v>
      </c>
      <c r="BS39" s="120">
        <v>9.0</v>
      </c>
      <c r="BT39" s="120">
        <v>9.0</v>
      </c>
      <c r="BU39" s="120">
        <f t="shared" si="35"/>
        <v>221</v>
      </c>
      <c r="BV39" s="22">
        <f t="shared" si="36"/>
        <v>92.46861925</v>
      </c>
      <c r="BW39" s="120">
        <v>6.0</v>
      </c>
      <c r="BX39" s="120">
        <v>15.0</v>
      </c>
      <c r="BY39" s="120">
        <f t="shared" si="37"/>
        <v>242</v>
      </c>
      <c r="BZ39" s="22">
        <f t="shared" si="38"/>
        <v>91.66666667</v>
      </c>
      <c r="CA39" s="22">
        <v>2.0</v>
      </c>
      <c r="CB39" s="22">
        <v>2.0</v>
      </c>
      <c r="CC39" s="120">
        <f t="shared" si="39"/>
        <v>246</v>
      </c>
      <c r="CD39" s="22">
        <f t="shared" si="40"/>
        <v>91.79104478</v>
      </c>
      <c r="CE39" s="164">
        <f t="shared" si="41"/>
        <v>106</v>
      </c>
      <c r="CF39" s="140">
        <f t="shared" si="42"/>
        <v>140</v>
      </c>
    </row>
    <row r="40">
      <c r="A40" s="50">
        <v>35.0</v>
      </c>
      <c r="B40" s="51" t="s">
        <v>77</v>
      </c>
      <c r="C40" s="52">
        <v>6.0</v>
      </c>
      <c r="D40" s="13">
        <v>100.0</v>
      </c>
      <c r="E40" s="52">
        <v>7.0</v>
      </c>
      <c r="F40" s="13">
        <v>100.0</v>
      </c>
      <c r="G40" s="52">
        <v>13.0</v>
      </c>
      <c r="H40" s="13">
        <v>100.0</v>
      </c>
      <c r="I40" s="13">
        <f t="shared" si="1"/>
        <v>13</v>
      </c>
      <c r="J40" s="13">
        <f t="shared" si="2"/>
        <v>100</v>
      </c>
      <c r="K40" s="52">
        <v>7.0</v>
      </c>
      <c r="L40" s="54">
        <v>100.0</v>
      </c>
      <c r="M40" s="53">
        <v>10.0</v>
      </c>
      <c r="N40" s="54">
        <v>91.0</v>
      </c>
      <c r="O40" s="52">
        <v>17.0</v>
      </c>
      <c r="P40" s="54">
        <v>94.0</v>
      </c>
      <c r="Q40" s="13">
        <f t="shared" si="3"/>
        <v>30</v>
      </c>
      <c r="R40" s="13">
        <f t="shared" si="4"/>
        <v>96.77419355</v>
      </c>
      <c r="S40" s="111">
        <v>0.0</v>
      </c>
      <c r="T40" s="95">
        <f t="shared" si="5"/>
        <v>0</v>
      </c>
      <c r="U40" s="111">
        <v>0.0</v>
      </c>
      <c r="V40" s="95">
        <f t="shared" si="6"/>
        <v>0</v>
      </c>
      <c r="W40" s="95">
        <f t="shared" si="7"/>
        <v>0</v>
      </c>
      <c r="X40" s="95">
        <f t="shared" si="8"/>
        <v>0</v>
      </c>
      <c r="Y40" s="54">
        <f t="shared" si="9"/>
        <v>30</v>
      </c>
      <c r="Z40" s="54">
        <f t="shared" si="10"/>
        <v>83.33333333</v>
      </c>
      <c r="AA40" s="53">
        <v>8.0</v>
      </c>
      <c r="AB40" s="134">
        <f t="shared" si="11"/>
        <v>100</v>
      </c>
      <c r="AC40" s="53">
        <v>8.0</v>
      </c>
      <c r="AD40" s="134">
        <f t="shared" si="12"/>
        <v>88.88888889</v>
      </c>
      <c r="AE40" s="134">
        <f t="shared" si="13"/>
        <v>16</v>
      </c>
      <c r="AF40" s="134">
        <f t="shared" si="14"/>
        <v>94.11764706</v>
      </c>
      <c r="AG40" s="134">
        <f t="shared" si="15"/>
        <v>46</v>
      </c>
      <c r="AH40" s="134">
        <f t="shared" si="16"/>
        <v>86.79245283</v>
      </c>
      <c r="AI40" s="111">
        <v>9.0</v>
      </c>
      <c r="AJ40" s="111">
        <v>9.0</v>
      </c>
      <c r="AK40" s="111">
        <f t="shared" si="17"/>
        <v>64</v>
      </c>
      <c r="AL40" s="111">
        <f t="shared" si="18"/>
        <v>87.67123288</v>
      </c>
      <c r="AM40" s="111">
        <v>7.0</v>
      </c>
      <c r="AN40" s="111">
        <v>12.0</v>
      </c>
      <c r="AO40" s="111">
        <f t="shared" si="19"/>
        <v>83</v>
      </c>
      <c r="AP40" s="111">
        <f t="shared" si="20"/>
        <v>89.24731183</v>
      </c>
      <c r="AQ40" s="55">
        <v>8.0</v>
      </c>
      <c r="AR40" s="55">
        <v>9.0</v>
      </c>
      <c r="AS40" s="56">
        <f t="shared" si="21"/>
        <v>100</v>
      </c>
      <c r="AT40" s="56">
        <f t="shared" si="22"/>
        <v>90.90909091</v>
      </c>
      <c r="AU40" s="55">
        <v>10.0</v>
      </c>
      <c r="AV40" s="55">
        <v>10.0</v>
      </c>
      <c r="AW40" s="161">
        <f t="shared" si="23"/>
        <v>120</v>
      </c>
      <c r="AX40" s="161">
        <f t="shared" si="24"/>
        <v>92.30769231</v>
      </c>
      <c r="AY40" s="117">
        <v>2.0</v>
      </c>
      <c r="AZ40" s="117">
        <v>3.0</v>
      </c>
      <c r="BA40" s="162">
        <f t="shared" si="25"/>
        <v>125</v>
      </c>
      <c r="BB40" s="161">
        <f t="shared" si="26"/>
        <v>85.61643836</v>
      </c>
      <c r="BC40" s="117">
        <v>7.0</v>
      </c>
      <c r="BD40" s="117">
        <v>6.0</v>
      </c>
      <c r="BE40" s="162">
        <f t="shared" si="27"/>
        <v>138</v>
      </c>
      <c r="BF40" s="161">
        <f t="shared" si="28"/>
        <v>86.79245283</v>
      </c>
      <c r="BG40" s="125">
        <v>7.0</v>
      </c>
      <c r="BH40" s="120">
        <v>10.0</v>
      </c>
      <c r="BI40" s="162">
        <f t="shared" si="29"/>
        <v>155</v>
      </c>
      <c r="BJ40" s="161">
        <f t="shared" si="30"/>
        <v>88.06818182</v>
      </c>
      <c r="BK40" s="120">
        <v>8.0</v>
      </c>
      <c r="BL40" s="120">
        <v>14.0</v>
      </c>
      <c r="BM40" s="163">
        <f t="shared" si="31"/>
        <v>177</v>
      </c>
      <c r="BN40" s="21">
        <f t="shared" si="32"/>
        <v>89.39393939</v>
      </c>
      <c r="BO40" s="120">
        <v>10.0</v>
      </c>
      <c r="BP40" s="120">
        <v>6.0</v>
      </c>
      <c r="BQ40" s="120">
        <f t="shared" si="33"/>
        <v>193</v>
      </c>
      <c r="BR40" s="22">
        <f t="shared" si="34"/>
        <v>89.76744186</v>
      </c>
      <c r="BS40" s="120">
        <v>7.0</v>
      </c>
      <c r="BT40" s="120">
        <v>12.0</v>
      </c>
      <c r="BU40" s="120">
        <f t="shared" si="35"/>
        <v>212</v>
      </c>
      <c r="BV40" s="22">
        <f t="shared" si="36"/>
        <v>88.70292887</v>
      </c>
      <c r="BW40" s="120">
        <v>6.0</v>
      </c>
      <c r="BX40" s="120">
        <v>12.0</v>
      </c>
      <c r="BY40" s="120">
        <f t="shared" si="37"/>
        <v>230</v>
      </c>
      <c r="BZ40" s="22">
        <f t="shared" si="38"/>
        <v>87.12121212</v>
      </c>
      <c r="CA40" s="22">
        <v>2.0</v>
      </c>
      <c r="CB40" s="22">
        <v>2.0</v>
      </c>
      <c r="CC40" s="120">
        <f t="shared" si="39"/>
        <v>234</v>
      </c>
      <c r="CD40" s="22">
        <f t="shared" si="40"/>
        <v>87.31343284</v>
      </c>
      <c r="CE40" s="164">
        <f t="shared" si="41"/>
        <v>104</v>
      </c>
      <c r="CF40" s="140">
        <f t="shared" si="42"/>
        <v>130</v>
      </c>
    </row>
  </sheetData>
  <mergeCells count="19">
    <mergeCell ref="A1:H1"/>
    <mergeCell ref="A2:H2"/>
    <mergeCell ref="C3:H3"/>
    <mergeCell ref="K3:P3"/>
    <mergeCell ref="S3:X3"/>
    <mergeCell ref="AA3:AF3"/>
    <mergeCell ref="AI3:AJ3"/>
    <mergeCell ref="BO3:BR3"/>
    <mergeCell ref="BS3:BV3"/>
    <mergeCell ref="BW3:BZ3"/>
    <mergeCell ref="CA3:CD3"/>
    <mergeCell ref="CE3:CF3"/>
    <mergeCell ref="AM3:AN3"/>
    <mergeCell ref="AQ3:AR3"/>
    <mergeCell ref="AU3:AV3"/>
    <mergeCell ref="AY3:AZ3"/>
    <mergeCell ref="BC3:BD3"/>
    <mergeCell ref="BG3:BH3"/>
    <mergeCell ref="BK3:BN3"/>
  </mergeCells>
  <hyperlinks>
    <hyperlink r:id="rId1" ref="A3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25.63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>
      <c r="A2" s="7" t="s">
        <v>1</v>
      </c>
      <c r="B2" s="8"/>
      <c r="C2" s="8"/>
      <c r="D2" s="8"/>
      <c r="E2" s="8"/>
      <c r="F2" s="8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>
      <c r="A3" s="12" t="s">
        <v>2</v>
      </c>
      <c r="B3" s="13" t="s">
        <v>3</v>
      </c>
      <c r="C3" s="14" t="s">
        <v>4</v>
      </c>
      <c r="D3" s="8"/>
      <c r="E3" s="8"/>
      <c r="F3" s="8"/>
      <c r="G3" s="8"/>
      <c r="H3" s="9"/>
      <c r="I3" s="15"/>
      <c r="J3" s="15"/>
      <c r="K3" s="14" t="s">
        <v>5</v>
      </c>
      <c r="L3" s="8"/>
      <c r="M3" s="8"/>
      <c r="N3" s="8"/>
      <c r="O3" s="8"/>
      <c r="P3" s="9"/>
      <c r="Q3" s="15"/>
      <c r="R3" s="15"/>
      <c r="S3" s="14" t="s">
        <v>6</v>
      </c>
      <c r="T3" s="8"/>
      <c r="U3" s="8"/>
      <c r="V3" s="8"/>
      <c r="W3" s="8"/>
      <c r="X3" s="9"/>
      <c r="Y3" s="5"/>
      <c r="Z3" s="5"/>
      <c r="AA3" s="14" t="s">
        <v>7</v>
      </c>
      <c r="AB3" s="5"/>
      <c r="AC3" s="5"/>
      <c r="AD3" s="15"/>
      <c r="AE3" s="17" t="s">
        <v>8</v>
      </c>
      <c r="AF3" s="9"/>
      <c r="AG3" s="15"/>
      <c r="AH3" s="15"/>
      <c r="AI3" s="17" t="s">
        <v>9</v>
      </c>
      <c r="AJ3" s="9"/>
      <c r="AK3" s="15"/>
      <c r="AL3" s="15"/>
      <c r="AM3" s="17" t="s">
        <v>10</v>
      </c>
      <c r="AN3" s="9"/>
      <c r="AO3" s="15"/>
      <c r="AP3" s="15"/>
      <c r="AQ3" s="17" t="s">
        <v>11</v>
      </c>
      <c r="AR3" s="9"/>
      <c r="AS3" s="15"/>
      <c r="AT3" s="15"/>
      <c r="AU3" s="17" t="s">
        <v>12</v>
      </c>
      <c r="AV3" s="9"/>
      <c r="AW3" s="15"/>
      <c r="AX3" s="15"/>
      <c r="AY3" s="17" t="s">
        <v>13</v>
      </c>
      <c r="AZ3" s="9"/>
      <c r="BA3" s="15"/>
      <c r="BB3" s="15"/>
      <c r="BC3" s="83">
        <v>45292.0</v>
      </c>
      <c r="BD3" s="3"/>
      <c r="BE3" s="21"/>
      <c r="BF3" s="21"/>
      <c r="BG3" s="83">
        <v>45323.0</v>
      </c>
      <c r="BH3" s="2"/>
      <c r="BI3" s="2"/>
      <c r="BJ3" s="3"/>
      <c r="BK3" s="83">
        <v>45352.0</v>
      </c>
      <c r="BL3" s="2"/>
      <c r="BM3" s="2"/>
      <c r="BN3" s="3"/>
      <c r="BO3" s="83">
        <v>45383.0</v>
      </c>
      <c r="BP3" s="2"/>
      <c r="BQ3" s="2"/>
      <c r="BR3" s="3"/>
      <c r="BS3" s="83">
        <v>45413.0</v>
      </c>
      <c r="BT3" s="2"/>
      <c r="BU3" s="2"/>
      <c r="BV3" s="3"/>
      <c r="BW3" s="83">
        <v>45444.0</v>
      </c>
      <c r="BX3" s="2"/>
      <c r="BY3" s="2"/>
      <c r="BZ3" s="3"/>
      <c r="CA3" s="85" t="s">
        <v>18</v>
      </c>
      <c r="CC3" s="130"/>
      <c r="CD3" s="130"/>
    </row>
    <row r="4">
      <c r="A4" s="27"/>
      <c r="B4" s="15"/>
      <c r="C4" s="52" t="s">
        <v>19</v>
      </c>
      <c r="D4" s="52" t="s">
        <v>20</v>
      </c>
      <c r="E4" s="52" t="s">
        <v>21</v>
      </c>
      <c r="F4" s="52" t="s">
        <v>20</v>
      </c>
      <c r="G4" s="52" t="s">
        <v>22</v>
      </c>
      <c r="H4" s="52" t="s">
        <v>20</v>
      </c>
      <c r="I4" s="30" t="s">
        <v>24</v>
      </c>
      <c r="J4" s="30" t="s">
        <v>25</v>
      </c>
      <c r="K4" s="52" t="s">
        <v>19</v>
      </c>
      <c r="L4" s="52" t="s">
        <v>20</v>
      </c>
      <c r="M4" s="52" t="s">
        <v>21</v>
      </c>
      <c r="N4" s="52" t="s">
        <v>20</v>
      </c>
      <c r="O4" s="52" t="s">
        <v>23</v>
      </c>
      <c r="P4" s="53" t="s">
        <v>20</v>
      </c>
      <c r="Q4" s="30" t="s">
        <v>24</v>
      </c>
      <c r="R4" s="30" t="s">
        <v>25</v>
      </c>
      <c r="S4" s="52" t="s">
        <v>19</v>
      </c>
      <c r="T4" s="52" t="s">
        <v>20</v>
      </c>
      <c r="U4" s="52" t="s">
        <v>21</v>
      </c>
      <c r="V4" s="52" t="s">
        <v>20</v>
      </c>
      <c r="W4" s="52" t="s">
        <v>23</v>
      </c>
      <c r="X4" s="53" t="s">
        <v>20</v>
      </c>
      <c r="Y4" s="30" t="s">
        <v>24</v>
      </c>
      <c r="Z4" s="30" t="s">
        <v>25</v>
      </c>
      <c r="AA4" s="28" t="s">
        <v>19</v>
      </c>
      <c r="AB4" s="13" t="s">
        <v>21</v>
      </c>
      <c r="AC4" s="31" t="s">
        <v>26</v>
      </c>
      <c r="AD4" s="31" t="s">
        <v>80</v>
      </c>
      <c r="AE4" s="28" t="s">
        <v>19</v>
      </c>
      <c r="AF4" s="29" t="s">
        <v>21</v>
      </c>
      <c r="AG4" s="87" t="s">
        <v>26</v>
      </c>
      <c r="AH4" s="32" t="s">
        <v>25</v>
      </c>
      <c r="AI4" s="28" t="s">
        <v>19</v>
      </c>
      <c r="AJ4" s="29" t="s">
        <v>21</v>
      </c>
      <c r="AK4" s="87" t="s">
        <v>26</v>
      </c>
      <c r="AL4" s="32" t="s">
        <v>25</v>
      </c>
      <c r="AM4" s="28" t="s">
        <v>19</v>
      </c>
      <c r="AN4" s="29" t="s">
        <v>21</v>
      </c>
      <c r="AO4" s="32" t="s">
        <v>26</v>
      </c>
      <c r="AP4" s="32" t="s">
        <v>25</v>
      </c>
      <c r="AQ4" s="28" t="s">
        <v>19</v>
      </c>
      <c r="AR4" s="29" t="s">
        <v>21</v>
      </c>
      <c r="AS4" s="32" t="s">
        <v>26</v>
      </c>
      <c r="AT4" s="32" t="s">
        <v>25</v>
      </c>
      <c r="AU4" s="28" t="s">
        <v>19</v>
      </c>
      <c r="AV4" s="29" t="s">
        <v>21</v>
      </c>
      <c r="AW4" s="32" t="s">
        <v>26</v>
      </c>
      <c r="AX4" s="32" t="s">
        <v>25</v>
      </c>
      <c r="AY4" s="28" t="s">
        <v>19</v>
      </c>
      <c r="AZ4" s="29" t="s">
        <v>21</v>
      </c>
      <c r="BA4" s="32" t="s">
        <v>26</v>
      </c>
      <c r="BB4" s="32" t="s">
        <v>25</v>
      </c>
      <c r="BC4" s="155" t="s">
        <v>19</v>
      </c>
      <c r="BD4" s="88" t="s">
        <v>21</v>
      </c>
      <c r="BE4" s="89" t="s">
        <v>26</v>
      </c>
      <c r="BF4" s="89" t="s">
        <v>25</v>
      </c>
      <c r="BG4" s="81" t="s">
        <v>19</v>
      </c>
      <c r="BH4" s="88" t="s">
        <v>21</v>
      </c>
      <c r="BI4" s="90" t="s">
        <v>26</v>
      </c>
      <c r="BJ4" s="90" t="s">
        <v>25</v>
      </c>
      <c r="BK4" s="81" t="s">
        <v>19</v>
      </c>
      <c r="BL4" s="88" t="s">
        <v>21</v>
      </c>
      <c r="BM4" s="90" t="s">
        <v>26</v>
      </c>
      <c r="BN4" s="90" t="s">
        <v>25</v>
      </c>
      <c r="BO4" s="81" t="s">
        <v>19</v>
      </c>
      <c r="BP4" s="88" t="s">
        <v>21</v>
      </c>
      <c r="BQ4" s="90" t="s">
        <v>26</v>
      </c>
      <c r="BR4" s="90" t="s">
        <v>25</v>
      </c>
      <c r="BS4" s="81" t="s">
        <v>19</v>
      </c>
      <c r="BT4" s="88" t="s">
        <v>21</v>
      </c>
      <c r="BU4" s="90" t="s">
        <v>26</v>
      </c>
      <c r="BV4" s="90" t="s">
        <v>25</v>
      </c>
      <c r="BW4" s="81" t="s">
        <v>19</v>
      </c>
      <c r="BX4" s="88" t="s">
        <v>21</v>
      </c>
      <c r="BY4" s="89" t="s">
        <v>26</v>
      </c>
      <c r="BZ4" s="90" t="s">
        <v>25</v>
      </c>
      <c r="CA4" s="91" t="s">
        <v>81</v>
      </c>
      <c r="CB4" s="92" t="s">
        <v>82</v>
      </c>
      <c r="CC4" s="89"/>
      <c r="CD4" s="89"/>
    </row>
    <row r="5">
      <c r="A5" s="27"/>
      <c r="B5" s="95" t="s">
        <v>28</v>
      </c>
      <c r="C5" s="95">
        <v>7.0</v>
      </c>
      <c r="D5" s="95">
        <v>100.0</v>
      </c>
      <c r="E5" s="95">
        <v>11.0</v>
      </c>
      <c r="F5" s="95">
        <v>100.0</v>
      </c>
      <c r="G5" s="95">
        <v>18.0</v>
      </c>
      <c r="H5" s="95">
        <v>100.0</v>
      </c>
      <c r="I5" s="95">
        <f t="shared" ref="I5:I40" si="1">C5+E5</f>
        <v>18</v>
      </c>
      <c r="J5" s="95">
        <f t="shared" ref="J5:J40" si="2">I5/18*100</f>
        <v>100</v>
      </c>
      <c r="K5" s="95">
        <v>11.0</v>
      </c>
      <c r="L5" s="95">
        <v>100.0</v>
      </c>
      <c r="M5" s="95">
        <v>12.0</v>
      </c>
      <c r="N5" s="95">
        <v>100.0</v>
      </c>
      <c r="O5" s="95">
        <v>23.0</v>
      </c>
      <c r="P5" s="95">
        <v>100.0</v>
      </c>
      <c r="Q5" s="95">
        <f t="shared" ref="Q5:Q40" si="3">I5+O5</f>
        <v>41</v>
      </c>
      <c r="R5" s="95">
        <f t="shared" ref="R5:R40" si="4">Q5/41*100</f>
        <v>100</v>
      </c>
      <c r="S5" s="95">
        <v>4.0</v>
      </c>
      <c r="T5" s="95">
        <f t="shared" ref="T5:T40" si="5">S5/4%</f>
        <v>100</v>
      </c>
      <c r="U5" s="95">
        <v>5.0</v>
      </c>
      <c r="V5" s="13">
        <f t="shared" ref="V5:V40" si="6">U5/5%</f>
        <v>100</v>
      </c>
      <c r="W5" s="13">
        <f t="shared" ref="W5:W40" si="7">S5+U5</f>
        <v>9</v>
      </c>
      <c r="X5" s="95">
        <f t="shared" ref="X5:X40" si="8">W5/9%</f>
        <v>100</v>
      </c>
      <c r="Y5" s="134">
        <f t="shared" ref="Y5:Y40" si="9">Q5+W5</f>
        <v>50</v>
      </c>
      <c r="Z5" s="134">
        <f t="shared" ref="Z5:Z40" si="10">Y5/50*100</f>
        <v>100</v>
      </c>
      <c r="AA5" s="134">
        <v>9.0</v>
      </c>
      <c r="AB5" s="134">
        <v>14.0</v>
      </c>
      <c r="AC5" s="134">
        <f t="shared" ref="AC5:AC40" si="11">Y5+AA5+AB5</f>
        <v>73</v>
      </c>
      <c r="AD5" s="134">
        <f t="shared" ref="AD5:AD40" si="12">AC5/73*100</f>
        <v>100</v>
      </c>
      <c r="AE5" s="111">
        <v>11.0</v>
      </c>
      <c r="AF5" s="111">
        <v>16.0</v>
      </c>
      <c r="AG5" s="116">
        <f t="shared" ref="AG5:AG40" si="13">AE5+AC5+AF5</f>
        <v>100</v>
      </c>
      <c r="AH5" s="116">
        <f t="shared" ref="AH5:AH40" si="14">AG5/100%</f>
        <v>100</v>
      </c>
      <c r="AI5" s="111">
        <v>13.0</v>
      </c>
      <c r="AJ5" s="111">
        <v>19.0</v>
      </c>
      <c r="AK5" s="116">
        <f t="shared" ref="AK5:AK40" si="15">AG5+AI5+AJ5</f>
        <v>132</v>
      </c>
      <c r="AL5" s="116">
        <f t="shared" ref="AL5:AL40" si="16">AK5/132%</f>
        <v>100</v>
      </c>
      <c r="AM5" s="43">
        <v>13.0</v>
      </c>
      <c r="AN5" s="43">
        <v>20.0</v>
      </c>
      <c r="AO5" s="43">
        <f t="shared" ref="AO5:AO40" si="17">AK5+AM5+AN5</f>
        <v>165</v>
      </c>
      <c r="AP5" s="43">
        <f t="shared" ref="AP5:AP40" si="18">AO5/165%</f>
        <v>100</v>
      </c>
      <c r="AQ5" s="43">
        <v>14.0</v>
      </c>
      <c r="AR5" s="43">
        <v>20.0</v>
      </c>
      <c r="AS5" s="43">
        <f t="shared" ref="AS5:AS40" si="19">AQ5+AR5+AO5</f>
        <v>199</v>
      </c>
      <c r="AT5" s="43">
        <f t="shared" ref="AT5:AT40" si="20">AS5/199%</f>
        <v>100</v>
      </c>
      <c r="AU5" s="111">
        <v>12.0</v>
      </c>
      <c r="AV5" s="111">
        <v>17.0</v>
      </c>
      <c r="AW5" s="111">
        <f t="shared" ref="AW5:AW40" si="21">AS5+AU5+AV5</f>
        <v>228</v>
      </c>
      <c r="AX5" s="111">
        <f t="shared" ref="AX5:AX40" si="22">AW5/228%</f>
        <v>100</v>
      </c>
      <c r="AY5" s="135">
        <v>11.0</v>
      </c>
      <c r="AZ5" s="135">
        <v>13.0</v>
      </c>
      <c r="BA5" s="15">
        <f t="shared" ref="BA5:BA40" si="23">AW5+AY5+AZ5</f>
        <v>252</v>
      </c>
      <c r="BB5" s="15">
        <f t="shared" ref="BB5:BB40" si="24">BA5/252%</f>
        <v>100</v>
      </c>
      <c r="BC5" s="22">
        <v>11.0</v>
      </c>
      <c r="BD5" s="22">
        <v>16.0</v>
      </c>
      <c r="BE5" s="15">
        <f t="shared" ref="BE5:BE40" si="25">BA5+BC5+BD5</f>
        <v>279</v>
      </c>
      <c r="BF5" s="15">
        <f t="shared" ref="BF5:BF40" si="26">BE5/279%</f>
        <v>100</v>
      </c>
      <c r="BG5" s="22">
        <v>11.0</v>
      </c>
      <c r="BH5" s="22">
        <v>19.0</v>
      </c>
      <c r="BI5" s="21">
        <f t="shared" ref="BI5:BI40" si="27">BE5+BG5+BH5</f>
        <v>309</v>
      </c>
      <c r="BJ5" s="21">
        <f t="shared" ref="BJ5:BJ40" si="28">BI5/309%</f>
        <v>100</v>
      </c>
      <c r="BK5" s="22">
        <v>14.0</v>
      </c>
      <c r="BL5" s="159">
        <v>16.0</v>
      </c>
      <c r="BM5" s="159">
        <f t="shared" ref="BM5:BM40" si="29">BI5+BK5+BL5</f>
        <v>339</v>
      </c>
      <c r="BN5" s="159">
        <f t="shared" ref="BN5:BN40" si="30">BM5/339%</f>
        <v>100</v>
      </c>
      <c r="BO5" s="22">
        <v>8.0</v>
      </c>
      <c r="BP5" s="22">
        <v>13.0</v>
      </c>
      <c r="BQ5" s="22">
        <f t="shared" ref="BQ5:BQ40" si="31">BM5+BO5+BP5</f>
        <v>360</v>
      </c>
      <c r="BR5" s="22">
        <f t="shared" ref="BR5:BR40" si="32">BQ5/360%</f>
        <v>100</v>
      </c>
      <c r="BS5" s="22">
        <v>10.0</v>
      </c>
      <c r="BT5" s="22">
        <v>18.0</v>
      </c>
      <c r="BU5" s="22">
        <f t="shared" ref="BU5:BU40" si="33">BQ5+BS5+BT5</f>
        <v>388</v>
      </c>
      <c r="BV5" s="22">
        <f t="shared" ref="BV5:BV40" si="34">BU5/388%</f>
        <v>100</v>
      </c>
      <c r="BW5" s="22">
        <v>2.0</v>
      </c>
      <c r="BX5" s="22">
        <v>2.0</v>
      </c>
      <c r="BY5" s="22">
        <f t="shared" ref="BY5:BY40" si="35">BU5+BW5+BX5</f>
        <v>392</v>
      </c>
      <c r="BZ5" s="22">
        <f t="shared" ref="BZ5:BZ40" si="36">BY5/392%</f>
        <v>100</v>
      </c>
      <c r="CA5" s="159">
        <f t="shared" ref="CA5:CA40" si="37">C5+K5+S5+AA5+AE5+AI5+AM5+AQ5+AU5+AY5+BC5+BG5+BK5+BO5+BS5+BW5</f>
        <v>161</v>
      </c>
      <c r="CB5" s="159">
        <f t="shared" ref="CB5:CB40" si="38">E5+M5+U5+AB5+AF5+AJ5+AN5+AR5+AV5+AZ5+BD5+BH5+BL5+BP5+BT5+BX5</f>
        <v>231</v>
      </c>
      <c r="CC5" s="159"/>
      <c r="CD5" s="159"/>
    </row>
    <row r="6">
      <c r="A6" s="165">
        <v>1.0</v>
      </c>
      <c r="B6" s="51" t="s">
        <v>31</v>
      </c>
      <c r="C6" s="109">
        <v>7.0</v>
      </c>
      <c r="D6" s="52">
        <v>100.0</v>
      </c>
      <c r="E6" s="109">
        <v>11.0</v>
      </c>
      <c r="F6" s="52">
        <v>100.0</v>
      </c>
      <c r="G6" s="52">
        <v>18.0</v>
      </c>
      <c r="H6" s="52">
        <v>100.0</v>
      </c>
      <c r="I6" s="13">
        <f t="shared" si="1"/>
        <v>18</v>
      </c>
      <c r="J6" s="13">
        <f t="shared" si="2"/>
        <v>100</v>
      </c>
      <c r="K6" s="109">
        <v>11.0</v>
      </c>
      <c r="L6" s="53">
        <v>100.0</v>
      </c>
      <c r="M6" s="109">
        <v>12.0</v>
      </c>
      <c r="N6" s="53">
        <v>100.0</v>
      </c>
      <c r="O6" s="52">
        <v>23.0</v>
      </c>
      <c r="P6" s="53">
        <v>100.0</v>
      </c>
      <c r="Q6" s="13">
        <f t="shared" si="3"/>
        <v>41</v>
      </c>
      <c r="R6" s="13">
        <f t="shared" si="4"/>
        <v>100</v>
      </c>
      <c r="S6" s="111">
        <v>4.0</v>
      </c>
      <c r="T6" s="95">
        <f t="shared" si="5"/>
        <v>100</v>
      </c>
      <c r="U6" s="111">
        <v>5.0</v>
      </c>
      <c r="V6" s="13">
        <f t="shared" si="6"/>
        <v>100</v>
      </c>
      <c r="W6" s="13">
        <f t="shared" si="7"/>
        <v>9</v>
      </c>
      <c r="X6" s="95">
        <f t="shared" si="8"/>
        <v>100</v>
      </c>
      <c r="Y6" s="54">
        <f t="shared" si="9"/>
        <v>50</v>
      </c>
      <c r="Z6" s="54">
        <f t="shared" si="10"/>
        <v>100</v>
      </c>
      <c r="AA6" s="53">
        <v>8.0</v>
      </c>
      <c r="AB6" s="134">
        <v>11.0</v>
      </c>
      <c r="AC6" s="54">
        <f t="shared" si="11"/>
        <v>69</v>
      </c>
      <c r="AD6" s="54">
        <f t="shared" si="12"/>
        <v>94.52054795</v>
      </c>
      <c r="AE6" s="111">
        <v>11.0</v>
      </c>
      <c r="AF6" s="111">
        <v>16.0</v>
      </c>
      <c r="AG6" s="116">
        <f t="shared" si="13"/>
        <v>96</v>
      </c>
      <c r="AH6" s="116">
        <f t="shared" si="14"/>
        <v>96</v>
      </c>
      <c r="AI6" s="111">
        <v>11.0</v>
      </c>
      <c r="AJ6" s="111">
        <v>13.0</v>
      </c>
      <c r="AK6" s="116">
        <f t="shared" si="15"/>
        <v>120</v>
      </c>
      <c r="AL6" s="116">
        <f t="shared" si="16"/>
        <v>90.90909091</v>
      </c>
      <c r="AM6" s="55">
        <v>12.0</v>
      </c>
      <c r="AN6" s="55">
        <v>18.0</v>
      </c>
      <c r="AO6" s="56">
        <f t="shared" si="17"/>
        <v>150</v>
      </c>
      <c r="AP6" s="56">
        <f t="shared" si="18"/>
        <v>90.90909091</v>
      </c>
      <c r="AQ6" s="55">
        <v>14.0</v>
      </c>
      <c r="AR6" s="55">
        <v>20.0</v>
      </c>
      <c r="AS6" s="43">
        <f t="shared" si="19"/>
        <v>184</v>
      </c>
      <c r="AT6" s="43">
        <f t="shared" si="20"/>
        <v>92.46231156</v>
      </c>
      <c r="AU6" s="166">
        <v>11.0</v>
      </c>
      <c r="AV6" s="166">
        <v>16.0</v>
      </c>
      <c r="AW6" s="166">
        <f t="shared" si="21"/>
        <v>211</v>
      </c>
      <c r="AX6" s="111">
        <f t="shared" si="22"/>
        <v>92.54385965</v>
      </c>
      <c r="AY6" s="117">
        <v>11.0</v>
      </c>
      <c r="AZ6" s="117">
        <v>13.0</v>
      </c>
      <c r="BA6" s="167">
        <f t="shared" si="23"/>
        <v>235</v>
      </c>
      <c r="BB6" s="15">
        <f t="shared" si="24"/>
        <v>93.25396825</v>
      </c>
      <c r="BC6" s="22">
        <v>10.0</v>
      </c>
      <c r="BD6" s="22">
        <v>16.0</v>
      </c>
      <c r="BE6" s="167">
        <f t="shared" si="25"/>
        <v>261</v>
      </c>
      <c r="BF6" s="15">
        <f t="shared" si="26"/>
        <v>93.5483871</v>
      </c>
      <c r="BG6" s="22">
        <v>10.0</v>
      </c>
      <c r="BH6" s="22">
        <v>18.0</v>
      </c>
      <c r="BI6" s="163">
        <f t="shared" si="27"/>
        <v>289</v>
      </c>
      <c r="BJ6" s="21">
        <f t="shared" si="28"/>
        <v>93.52750809</v>
      </c>
      <c r="BK6" s="22">
        <v>14.0</v>
      </c>
      <c r="BL6" s="159">
        <v>16.0</v>
      </c>
      <c r="BM6" s="164">
        <f t="shared" si="29"/>
        <v>319</v>
      </c>
      <c r="BN6" s="159">
        <f t="shared" si="30"/>
        <v>94.10029499</v>
      </c>
      <c r="BO6" s="22">
        <v>8.0</v>
      </c>
      <c r="BP6" s="22">
        <v>12.0</v>
      </c>
      <c r="BQ6" s="120">
        <f t="shared" si="31"/>
        <v>339</v>
      </c>
      <c r="BR6" s="22">
        <f t="shared" si="32"/>
        <v>94.16666667</v>
      </c>
      <c r="BS6" s="22">
        <v>10.0</v>
      </c>
      <c r="BT6" s="22">
        <v>18.0</v>
      </c>
      <c r="BU6" s="120">
        <f t="shared" si="33"/>
        <v>367</v>
      </c>
      <c r="BV6" s="22">
        <f t="shared" si="34"/>
        <v>94.58762887</v>
      </c>
      <c r="BW6" s="22">
        <v>2.0</v>
      </c>
      <c r="BX6" s="22">
        <v>2.0</v>
      </c>
      <c r="BY6" s="120">
        <f t="shared" si="35"/>
        <v>371</v>
      </c>
      <c r="BZ6" s="22">
        <f t="shared" si="36"/>
        <v>94.64285714</v>
      </c>
      <c r="CA6" s="164">
        <f t="shared" si="37"/>
        <v>154</v>
      </c>
      <c r="CB6" s="164">
        <f t="shared" si="38"/>
        <v>217</v>
      </c>
      <c r="CC6" s="159"/>
      <c r="CD6" s="159"/>
    </row>
    <row r="7">
      <c r="A7" s="165">
        <v>2.0</v>
      </c>
      <c r="B7" s="51" t="s">
        <v>33</v>
      </c>
      <c r="C7" s="109">
        <v>6.0</v>
      </c>
      <c r="D7" s="52">
        <v>85.71429</v>
      </c>
      <c r="E7" s="109">
        <v>11.0</v>
      </c>
      <c r="F7" s="52">
        <v>100.0</v>
      </c>
      <c r="G7" s="52">
        <v>17.0</v>
      </c>
      <c r="H7" s="52">
        <v>94.44444</v>
      </c>
      <c r="I7" s="13">
        <f t="shared" si="1"/>
        <v>17</v>
      </c>
      <c r="J7" s="13">
        <f t="shared" si="2"/>
        <v>94.44444444</v>
      </c>
      <c r="K7" s="109">
        <v>10.0</v>
      </c>
      <c r="L7" s="53">
        <v>90.90909</v>
      </c>
      <c r="M7" s="109">
        <v>11.0</v>
      </c>
      <c r="N7" s="53">
        <v>91.66667</v>
      </c>
      <c r="O7" s="52">
        <v>21.0</v>
      </c>
      <c r="P7" s="53">
        <v>91.30435</v>
      </c>
      <c r="Q7" s="13">
        <f t="shared" si="3"/>
        <v>38</v>
      </c>
      <c r="R7" s="13">
        <f t="shared" si="4"/>
        <v>92.68292683</v>
      </c>
      <c r="S7" s="111">
        <v>3.0</v>
      </c>
      <c r="T7" s="95">
        <f t="shared" si="5"/>
        <v>75</v>
      </c>
      <c r="U7" s="111">
        <v>5.0</v>
      </c>
      <c r="V7" s="13">
        <f t="shared" si="6"/>
        <v>100</v>
      </c>
      <c r="W7" s="13">
        <f t="shared" si="7"/>
        <v>8</v>
      </c>
      <c r="X7" s="95">
        <f t="shared" si="8"/>
        <v>88.88888889</v>
      </c>
      <c r="Y7" s="54">
        <f t="shared" si="9"/>
        <v>46</v>
      </c>
      <c r="Z7" s="54">
        <f t="shared" si="10"/>
        <v>92</v>
      </c>
      <c r="AA7" s="53">
        <v>9.0</v>
      </c>
      <c r="AB7" s="134">
        <v>14.0</v>
      </c>
      <c r="AC7" s="54">
        <f t="shared" si="11"/>
        <v>69</v>
      </c>
      <c r="AD7" s="54">
        <f t="shared" si="12"/>
        <v>94.52054795</v>
      </c>
      <c r="AE7" s="111">
        <v>10.0</v>
      </c>
      <c r="AF7" s="111">
        <v>16.0</v>
      </c>
      <c r="AG7" s="116">
        <f t="shared" si="13"/>
        <v>95</v>
      </c>
      <c r="AH7" s="116">
        <f t="shared" si="14"/>
        <v>95</v>
      </c>
      <c r="AI7" s="111">
        <v>11.0</v>
      </c>
      <c r="AJ7" s="111">
        <v>16.0</v>
      </c>
      <c r="AK7" s="116">
        <f t="shared" si="15"/>
        <v>122</v>
      </c>
      <c r="AL7" s="116">
        <f t="shared" si="16"/>
        <v>92.42424242</v>
      </c>
      <c r="AM7" s="55">
        <v>11.0</v>
      </c>
      <c r="AN7" s="55">
        <v>18.0</v>
      </c>
      <c r="AO7" s="56">
        <f t="shared" si="17"/>
        <v>151</v>
      </c>
      <c r="AP7" s="56">
        <f t="shared" si="18"/>
        <v>91.51515152</v>
      </c>
      <c r="AQ7" s="55">
        <v>14.0</v>
      </c>
      <c r="AR7" s="55">
        <v>20.0</v>
      </c>
      <c r="AS7" s="43">
        <f t="shared" si="19"/>
        <v>185</v>
      </c>
      <c r="AT7" s="43">
        <f t="shared" si="20"/>
        <v>92.96482412</v>
      </c>
      <c r="AU7" s="166">
        <v>8.0</v>
      </c>
      <c r="AV7" s="166">
        <v>16.0</v>
      </c>
      <c r="AW7" s="166">
        <f t="shared" si="21"/>
        <v>209</v>
      </c>
      <c r="AX7" s="111">
        <f t="shared" si="22"/>
        <v>91.66666667</v>
      </c>
      <c r="AY7" s="117">
        <v>11.0</v>
      </c>
      <c r="AZ7" s="117">
        <v>12.0</v>
      </c>
      <c r="BA7" s="167">
        <f t="shared" si="23"/>
        <v>232</v>
      </c>
      <c r="BB7" s="15">
        <f t="shared" si="24"/>
        <v>92.06349206</v>
      </c>
      <c r="BC7" s="22">
        <v>10.0</v>
      </c>
      <c r="BD7" s="22">
        <v>12.0</v>
      </c>
      <c r="BE7" s="167">
        <f t="shared" si="25"/>
        <v>254</v>
      </c>
      <c r="BF7" s="15">
        <f t="shared" si="26"/>
        <v>91.03942652</v>
      </c>
      <c r="BG7" s="22">
        <v>10.0</v>
      </c>
      <c r="BH7" s="22">
        <v>17.0</v>
      </c>
      <c r="BI7" s="163">
        <f t="shared" si="27"/>
        <v>281</v>
      </c>
      <c r="BJ7" s="21">
        <f t="shared" si="28"/>
        <v>90.93851133</v>
      </c>
      <c r="BK7" s="22">
        <v>13.0</v>
      </c>
      <c r="BL7" s="159">
        <v>12.0</v>
      </c>
      <c r="BM7" s="164">
        <f t="shared" si="29"/>
        <v>306</v>
      </c>
      <c r="BN7" s="159">
        <f t="shared" si="30"/>
        <v>90.26548673</v>
      </c>
      <c r="BO7" s="22">
        <v>5.0</v>
      </c>
      <c r="BP7" s="22">
        <v>9.0</v>
      </c>
      <c r="BQ7" s="120">
        <f t="shared" si="31"/>
        <v>320</v>
      </c>
      <c r="BR7" s="22">
        <f t="shared" si="32"/>
        <v>88.88888889</v>
      </c>
      <c r="BS7" s="22">
        <v>8.0</v>
      </c>
      <c r="BT7" s="22">
        <v>14.0</v>
      </c>
      <c r="BU7" s="120">
        <f t="shared" si="33"/>
        <v>342</v>
      </c>
      <c r="BV7" s="22">
        <f t="shared" si="34"/>
        <v>88.1443299</v>
      </c>
      <c r="BW7" s="22">
        <v>2.0</v>
      </c>
      <c r="BX7" s="22">
        <v>2.0</v>
      </c>
      <c r="BY7" s="120">
        <f t="shared" si="35"/>
        <v>346</v>
      </c>
      <c r="BZ7" s="22">
        <f t="shared" si="36"/>
        <v>88.26530612</v>
      </c>
      <c r="CA7" s="164">
        <f t="shared" si="37"/>
        <v>141</v>
      </c>
      <c r="CB7" s="164">
        <f t="shared" si="38"/>
        <v>205</v>
      </c>
      <c r="CC7" s="159"/>
      <c r="CD7" s="159"/>
    </row>
    <row r="8">
      <c r="A8" s="165">
        <v>3.0</v>
      </c>
      <c r="B8" s="51" t="s">
        <v>36</v>
      </c>
      <c r="C8" s="109">
        <v>7.0</v>
      </c>
      <c r="D8" s="52">
        <v>100.0</v>
      </c>
      <c r="E8" s="109">
        <v>11.0</v>
      </c>
      <c r="F8" s="52">
        <v>100.0</v>
      </c>
      <c r="G8" s="52">
        <v>18.0</v>
      </c>
      <c r="H8" s="52">
        <v>100.0</v>
      </c>
      <c r="I8" s="13">
        <f t="shared" si="1"/>
        <v>18</v>
      </c>
      <c r="J8" s="13">
        <f t="shared" si="2"/>
        <v>100</v>
      </c>
      <c r="K8" s="109">
        <v>11.0</v>
      </c>
      <c r="L8" s="53">
        <v>100.0</v>
      </c>
      <c r="M8" s="109">
        <v>11.0</v>
      </c>
      <c r="N8" s="53">
        <v>91.66667</v>
      </c>
      <c r="O8" s="52">
        <v>22.0</v>
      </c>
      <c r="P8" s="53">
        <v>95.65217</v>
      </c>
      <c r="Q8" s="13">
        <f t="shared" si="3"/>
        <v>40</v>
      </c>
      <c r="R8" s="13">
        <f t="shared" si="4"/>
        <v>97.56097561</v>
      </c>
      <c r="S8" s="111">
        <v>2.0</v>
      </c>
      <c r="T8" s="95">
        <f t="shared" si="5"/>
        <v>50</v>
      </c>
      <c r="U8" s="111">
        <v>2.0</v>
      </c>
      <c r="V8" s="13">
        <f t="shared" si="6"/>
        <v>40</v>
      </c>
      <c r="W8" s="13">
        <f t="shared" si="7"/>
        <v>4</v>
      </c>
      <c r="X8" s="95">
        <f t="shared" si="8"/>
        <v>44.44444444</v>
      </c>
      <c r="Y8" s="54">
        <f t="shared" si="9"/>
        <v>44</v>
      </c>
      <c r="Z8" s="54">
        <f t="shared" si="10"/>
        <v>88</v>
      </c>
      <c r="AA8" s="53">
        <v>9.0</v>
      </c>
      <c r="AB8" s="134">
        <v>14.0</v>
      </c>
      <c r="AC8" s="54">
        <f t="shared" si="11"/>
        <v>67</v>
      </c>
      <c r="AD8" s="54">
        <f t="shared" si="12"/>
        <v>91.78082192</v>
      </c>
      <c r="AE8" s="111">
        <v>11.0</v>
      </c>
      <c r="AF8" s="111">
        <v>16.0</v>
      </c>
      <c r="AG8" s="116">
        <f t="shared" si="13"/>
        <v>94</v>
      </c>
      <c r="AH8" s="116">
        <f t="shared" si="14"/>
        <v>94</v>
      </c>
      <c r="AI8" s="111">
        <v>11.0</v>
      </c>
      <c r="AJ8" s="111">
        <v>17.0</v>
      </c>
      <c r="AK8" s="116">
        <f t="shared" si="15"/>
        <v>122</v>
      </c>
      <c r="AL8" s="116">
        <f t="shared" si="16"/>
        <v>92.42424242</v>
      </c>
      <c r="AM8" s="55">
        <v>11.0</v>
      </c>
      <c r="AN8" s="55">
        <v>18.0</v>
      </c>
      <c r="AO8" s="56">
        <f t="shared" si="17"/>
        <v>151</v>
      </c>
      <c r="AP8" s="56">
        <f t="shared" si="18"/>
        <v>91.51515152</v>
      </c>
      <c r="AQ8" s="55">
        <v>14.0</v>
      </c>
      <c r="AR8" s="55">
        <v>20.0</v>
      </c>
      <c r="AS8" s="43">
        <f t="shared" si="19"/>
        <v>185</v>
      </c>
      <c r="AT8" s="43">
        <f t="shared" si="20"/>
        <v>92.96482412</v>
      </c>
      <c r="AU8" s="166">
        <v>11.0</v>
      </c>
      <c r="AV8" s="166">
        <v>15.0</v>
      </c>
      <c r="AW8" s="166">
        <f t="shared" si="21"/>
        <v>211</v>
      </c>
      <c r="AX8" s="111">
        <f t="shared" si="22"/>
        <v>92.54385965</v>
      </c>
      <c r="AY8" s="117">
        <v>11.0</v>
      </c>
      <c r="AZ8" s="117">
        <v>13.0</v>
      </c>
      <c r="BA8" s="167">
        <f t="shared" si="23"/>
        <v>235</v>
      </c>
      <c r="BB8" s="15">
        <f t="shared" si="24"/>
        <v>93.25396825</v>
      </c>
      <c r="BC8" s="22">
        <v>11.0</v>
      </c>
      <c r="BD8" s="22">
        <v>12.0</v>
      </c>
      <c r="BE8" s="167">
        <f t="shared" si="25"/>
        <v>258</v>
      </c>
      <c r="BF8" s="15">
        <f t="shared" si="26"/>
        <v>92.47311828</v>
      </c>
      <c r="BG8" s="22">
        <v>10.0</v>
      </c>
      <c r="BH8" s="22">
        <v>19.0</v>
      </c>
      <c r="BI8" s="163">
        <f t="shared" si="27"/>
        <v>287</v>
      </c>
      <c r="BJ8" s="21">
        <f t="shared" si="28"/>
        <v>92.8802589</v>
      </c>
      <c r="BK8" s="22">
        <v>13.0</v>
      </c>
      <c r="BL8" s="159">
        <v>14.0</v>
      </c>
      <c r="BM8" s="164">
        <f t="shared" si="29"/>
        <v>314</v>
      </c>
      <c r="BN8" s="159">
        <f t="shared" si="30"/>
        <v>92.62536873</v>
      </c>
      <c r="BO8" s="22">
        <v>6.0</v>
      </c>
      <c r="BP8" s="22">
        <v>9.0</v>
      </c>
      <c r="BQ8" s="120">
        <f t="shared" si="31"/>
        <v>329</v>
      </c>
      <c r="BR8" s="22">
        <f t="shared" si="32"/>
        <v>91.38888889</v>
      </c>
      <c r="BS8" s="22">
        <v>9.0</v>
      </c>
      <c r="BT8" s="22">
        <v>15.0</v>
      </c>
      <c r="BU8" s="120">
        <f t="shared" si="33"/>
        <v>353</v>
      </c>
      <c r="BV8" s="22">
        <f t="shared" si="34"/>
        <v>90.97938144</v>
      </c>
      <c r="BW8" s="22">
        <v>2.0</v>
      </c>
      <c r="BX8" s="22">
        <v>2.0</v>
      </c>
      <c r="BY8" s="120">
        <f t="shared" si="35"/>
        <v>357</v>
      </c>
      <c r="BZ8" s="22">
        <f t="shared" si="36"/>
        <v>91.07142857</v>
      </c>
      <c r="CA8" s="164">
        <f t="shared" si="37"/>
        <v>149</v>
      </c>
      <c r="CB8" s="164">
        <f t="shared" si="38"/>
        <v>208</v>
      </c>
      <c r="CC8" s="159"/>
      <c r="CD8" s="159"/>
    </row>
    <row r="9">
      <c r="A9" s="165">
        <v>4.0</v>
      </c>
      <c r="B9" s="51" t="s">
        <v>39</v>
      </c>
      <c r="C9" s="109">
        <v>6.0</v>
      </c>
      <c r="D9" s="52">
        <v>85.71429</v>
      </c>
      <c r="E9" s="109">
        <v>8.0</v>
      </c>
      <c r="F9" s="52">
        <v>72.72727</v>
      </c>
      <c r="G9" s="52">
        <v>14.0</v>
      </c>
      <c r="H9" s="52">
        <v>77.77778</v>
      </c>
      <c r="I9" s="13">
        <f t="shared" si="1"/>
        <v>14</v>
      </c>
      <c r="J9" s="13">
        <f t="shared" si="2"/>
        <v>77.77777778</v>
      </c>
      <c r="K9" s="109">
        <v>10.0</v>
      </c>
      <c r="L9" s="53">
        <v>90.90909</v>
      </c>
      <c r="M9" s="109">
        <v>11.0</v>
      </c>
      <c r="N9" s="53">
        <v>91.66667</v>
      </c>
      <c r="O9" s="52">
        <v>21.0</v>
      </c>
      <c r="P9" s="53">
        <v>91.30435</v>
      </c>
      <c r="Q9" s="13">
        <f t="shared" si="3"/>
        <v>35</v>
      </c>
      <c r="R9" s="13">
        <f t="shared" si="4"/>
        <v>85.36585366</v>
      </c>
      <c r="S9" s="111">
        <v>2.0</v>
      </c>
      <c r="T9" s="95">
        <f t="shared" si="5"/>
        <v>50</v>
      </c>
      <c r="U9" s="111">
        <v>5.0</v>
      </c>
      <c r="V9" s="13">
        <f t="shared" si="6"/>
        <v>100</v>
      </c>
      <c r="W9" s="13">
        <f t="shared" si="7"/>
        <v>7</v>
      </c>
      <c r="X9" s="95">
        <f t="shared" si="8"/>
        <v>77.77777778</v>
      </c>
      <c r="Y9" s="54">
        <f t="shared" si="9"/>
        <v>42</v>
      </c>
      <c r="Z9" s="54">
        <f t="shared" si="10"/>
        <v>84</v>
      </c>
      <c r="AA9" s="53">
        <v>9.0</v>
      </c>
      <c r="AB9" s="134">
        <v>14.0</v>
      </c>
      <c r="AC9" s="54">
        <f t="shared" si="11"/>
        <v>65</v>
      </c>
      <c r="AD9" s="54">
        <f t="shared" si="12"/>
        <v>89.04109589</v>
      </c>
      <c r="AE9" s="111">
        <v>10.0</v>
      </c>
      <c r="AF9" s="111">
        <v>15.0</v>
      </c>
      <c r="AG9" s="116">
        <f t="shared" si="13"/>
        <v>90</v>
      </c>
      <c r="AH9" s="116">
        <f t="shared" si="14"/>
        <v>90</v>
      </c>
      <c r="AI9" s="111">
        <v>12.0</v>
      </c>
      <c r="AJ9" s="111">
        <v>18.0</v>
      </c>
      <c r="AK9" s="116">
        <f t="shared" si="15"/>
        <v>120</v>
      </c>
      <c r="AL9" s="116">
        <f t="shared" si="16"/>
        <v>90.90909091</v>
      </c>
      <c r="AM9" s="55">
        <v>11.0</v>
      </c>
      <c r="AN9" s="55">
        <v>16.0</v>
      </c>
      <c r="AO9" s="56">
        <f t="shared" si="17"/>
        <v>147</v>
      </c>
      <c r="AP9" s="56">
        <f t="shared" si="18"/>
        <v>89.09090909</v>
      </c>
      <c r="AQ9" s="55">
        <v>14.0</v>
      </c>
      <c r="AR9" s="55">
        <v>20.0</v>
      </c>
      <c r="AS9" s="43">
        <f t="shared" si="19"/>
        <v>181</v>
      </c>
      <c r="AT9" s="43">
        <f t="shared" si="20"/>
        <v>90.95477387</v>
      </c>
      <c r="AU9" s="166">
        <v>11.0</v>
      </c>
      <c r="AV9" s="166">
        <v>15.0</v>
      </c>
      <c r="AW9" s="166">
        <f t="shared" si="21"/>
        <v>207</v>
      </c>
      <c r="AX9" s="111">
        <f t="shared" si="22"/>
        <v>90.78947368</v>
      </c>
      <c r="AY9" s="117">
        <v>9.0</v>
      </c>
      <c r="AZ9" s="117">
        <v>11.0</v>
      </c>
      <c r="BA9" s="167">
        <f t="shared" si="23"/>
        <v>227</v>
      </c>
      <c r="BB9" s="15">
        <f t="shared" si="24"/>
        <v>90.07936508</v>
      </c>
      <c r="BC9" s="22">
        <v>8.0</v>
      </c>
      <c r="BD9" s="22">
        <v>14.0</v>
      </c>
      <c r="BE9" s="167">
        <f t="shared" si="25"/>
        <v>249</v>
      </c>
      <c r="BF9" s="15">
        <f t="shared" si="26"/>
        <v>89.24731183</v>
      </c>
      <c r="BG9" s="22">
        <v>4.0</v>
      </c>
      <c r="BH9" s="22">
        <v>10.0</v>
      </c>
      <c r="BI9" s="163">
        <f t="shared" si="27"/>
        <v>263</v>
      </c>
      <c r="BJ9" s="21">
        <f t="shared" si="28"/>
        <v>85.11326861</v>
      </c>
      <c r="BK9" s="22">
        <v>10.0</v>
      </c>
      <c r="BL9" s="159">
        <v>14.0</v>
      </c>
      <c r="BM9" s="164">
        <f t="shared" si="29"/>
        <v>287</v>
      </c>
      <c r="BN9" s="159">
        <f t="shared" si="30"/>
        <v>84.66076696</v>
      </c>
      <c r="BO9" s="22">
        <v>8.0</v>
      </c>
      <c r="BP9" s="22">
        <v>12.0</v>
      </c>
      <c r="BQ9" s="120">
        <f t="shared" si="31"/>
        <v>307</v>
      </c>
      <c r="BR9" s="22">
        <f t="shared" si="32"/>
        <v>85.27777778</v>
      </c>
      <c r="BS9" s="22">
        <v>10.0</v>
      </c>
      <c r="BT9" s="22">
        <v>16.0</v>
      </c>
      <c r="BU9" s="120">
        <f t="shared" si="33"/>
        <v>333</v>
      </c>
      <c r="BV9" s="22">
        <f t="shared" si="34"/>
        <v>85.82474227</v>
      </c>
      <c r="BW9" s="22">
        <v>2.0</v>
      </c>
      <c r="BX9" s="22">
        <v>2.0</v>
      </c>
      <c r="BY9" s="120">
        <f t="shared" si="35"/>
        <v>337</v>
      </c>
      <c r="BZ9" s="22">
        <f t="shared" si="36"/>
        <v>85.96938776</v>
      </c>
      <c r="CA9" s="164">
        <f t="shared" si="37"/>
        <v>136</v>
      </c>
      <c r="CB9" s="164">
        <f t="shared" si="38"/>
        <v>201</v>
      </c>
      <c r="CC9" s="159"/>
      <c r="CD9" s="159"/>
    </row>
    <row r="10">
      <c r="A10" s="165">
        <v>5.0</v>
      </c>
      <c r="B10" s="51" t="s">
        <v>40</v>
      </c>
      <c r="C10" s="109">
        <v>7.0</v>
      </c>
      <c r="D10" s="52">
        <v>100.0</v>
      </c>
      <c r="E10" s="109">
        <v>11.0</v>
      </c>
      <c r="F10" s="52">
        <v>100.0</v>
      </c>
      <c r="G10" s="52">
        <v>18.0</v>
      </c>
      <c r="H10" s="52">
        <v>100.0</v>
      </c>
      <c r="I10" s="13">
        <f t="shared" si="1"/>
        <v>18</v>
      </c>
      <c r="J10" s="13">
        <f t="shared" si="2"/>
        <v>100</v>
      </c>
      <c r="K10" s="109">
        <v>10.0</v>
      </c>
      <c r="L10" s="53">
        <v>90.90909</v>
      </c>
      <c r="M10" s="109">
        <v>11.0</v>
      </c>
      <c r="N10" s="53">
        <v>91.66667</v>
      </c>
      <c r="O10" s="52">
        <v>21.0</v>
      </c>
      <c r="P10" s="53">
        <v>91.30435</v>
      </c>
      <c r="Q10" s="13">
        <f t="shared" si="3"/>
        <v>39</v>
      </c>
      <c r="R10" s="13">
        <f t="shared" si="4"/>
        <v>95.12195122</v>
      </c>
      <c r="S10" s="111">
        <v>3.0</v>
      </c>
      <c r="T10" s="95">
        <f t="shared" si="5"/>
        <v>75</v>
      </c>
      <c r="U10" s="111">
        <v>4.0</v>
      </c>
      <c r="V10" s="13">
        <f t="shared" si="6"/>
        <v>80</v>
      </c>
      <c r="W10" s="13">
        <f t="shared" si="7"/>
        <v>7</v>
      </c>
      <c r="X10" s="95">
        <f t="shared" si="8"/>
        <v>77.77777778</v>
      </c>
      <c r="Y10" s="54">
        <f t="shared" si="9"/>
        <v>46</v>
      </c>
      <c r="Z10" s="54">
        <f t="shared" si="10"/>
        <v>92</v>
      </c>
      <c r="AA10" s="53">
        <v>7.0</v>
      </c>
      <c r="AB10" s="134">
        <v>12.0</v>
      </c>
      <c r="AC10" s="54">
        <f t="shared" si="11"/>
        <v>65</v>
      </c>
      <c r="AD10" s="54">
        <f t="shared" si="12"/>
        <v>89.04109589</v>
      </c>
      <c r="AE10" s="111">
        <v>10.0</v>
      </c>
      <c r="AF10" s="111">
        <v>14.0</v>
      </c>
      <c r="AG10" s="116">
        <f t="shared" si="13"/>
        <v>89</v>
      </c>
      <c r="AH10" s="116">
        <f t="shared" si="14"/>
        <v>89</v>
      </c>
      <c r="AI10" s="111">
        <v>12.0</v>
      </c>
      <c r="AJ10" s="111">
        <v>18.0</v>
      </c>
      <c r="AK10" s="116">
        <f t="shared" si="15"/>
        <v>119</v>
      </c>
      <c r="AL10" s="116">
        <f t="shared" si="16"/>
        <v>90.15151515</v>
      </c>
      <c r="AM10" s="55">
        <v>12.0</v>
      </c>
      <c r="AN10" s="55">
        <v>18.0</v>
      </c>
      <c r="AO10" s="56">
        <f t="shared" si="17"/>
        <v>149</v>
      </c>
      <c r="AP10" s="56">
        <f t="shared" si="18"/>
        <v>90.3030303</v>
      </c>
      <c r="AQ10" s="55">
        <v>13.0</v>
      </c>
      <c r="AR10" s="55">
        <v>18.0</v>
      </c>
      <c r="AS10" s="43">
        <f t="shared" si="19"/>
        <v>180</v>
      </c>
      <c r="AT10" s="43">
        <f t="shared" si="20"/>
        <v>90.45226131</v>
      </c>
      <c r="AU10" s="166">
        <v>10.0</v>
      </c>
      <c r="AV10" s="166">
        <v>17.0</v>
      </c>
      <c r="AW10" s="166">
        <f t="shared" si="21"/>
        <v>207</v>
      </c>
      <c r="AX10" s="111">
        <f t="shared" si="22"/>
        <v>90.78947368</v>
      </c>
      <c r="AY10" s="117">
        <v>9.0</v>
      </c>
      <c r="AZ10" s="117">
        <v>11.0</v>
      </c>
      <c r="BA10" s="167">
        <f t="shared" si="23"/>
        <v>227</v>
      </c>
      <c r="BB10" s="15">
        <f t="shared" si="24"/>
        <v>90.07936508</v>
      </c>
      <c r="BC10" s="22">
        <v>11.0</v>
      </c>
      <c r="BD10" s="22">
        <v>15.0</v>
      </c>
      <c r="BE10" s="167">
        <f t="shared" si="25"/>
        <v>253</v>
      </c>
      <c r="BF10" s="15">
        <f t="shared" si="26"/>
        <v>90.68100358</v>
      </c>
      <c r="BG10" s="22">
        <v>10.0</v>
      </c>
      <c r="BH10" s="22">
        <v>17.0</v>
      </c>
      <c r="BI10" s="163">
        <f t="shared" si="27"/>
        <v>280</v>
      </c>
      <c r="BJ10" s="21">
        <f t="shared" si="28"/>
        <v>90.61488673</v>
      </c>
      <c r="BK10" s="22">
        <v>10.0</v>
      </c>
      <c r="BL10" s="159">
        <v>12.0</v>
      </c>
      <c r="BM10" s="164">
        <f t="shared" si="29"/>
        <v>302</v>
      </c>
      <c r="BN10" s="159">
        <f t="shared" si="30"/>
        <v>89.08554572</v>
      </c>
      <c r="BO10" s="22">
        <v>6.0</v>
      </c>
      <c r="BP10" s="22">
        <v>9.0</v>
      </c>
      <c r="BQ10" s="120">
        <f t="shared" si="31"/>
        <v>317</v>
      </c>
      <c r="BR10" s="22">
        <f t="shared" si="32"/>
        <v>88.05555556</v>
      </c>
      <c r="BS10" s="22">
        <v>8.0</v>
      </c>
      <c r="BT10" s="22">
        <v>15.0</v>
      </c>
      <c r="BU10" s="120">
        <f t="shared" si="33"/>
        <v>340</v>
      </c>
      <c r="BV10" s="22">
        <f t="shared" si="34"/>
        <v>87.62886598</v>
      </c>
      <c r="BW10" s="22">
        <v>2.0</v>
      </c>
      <c r="BX10" s="22">
        <v>2.0</v>
      </c>
      <c r="BY10" s="120">
        <f t="shared" si="35"/>
        <v>344</v>
      </c>
      <c r="BZ10" s="22">
        <f t="shared" si="36"/>
        <v>87.75510204</v>
      </c>
      <c r="CA10" s="164">
        <f t="shared" si="37"/>
        <v>140</v>
      </c>
      <c r="CB10" s="164">
        <f t="shared" si="38"/>
        <v>204</v>
      </c>
      <c r="CC10" s="159"/>
      <c r="CD10" s="159"/>
    </row>
    <row r="11">
      <c r="A11" s="165">
        <v>6.0</v>
      </c>
      <c r="B11" s="51" t="s">
        <v>41</v>
      </c>
      <c r="C11" s="109">
        <v>6.0</v>
      </c>
      <c r="D11" s="52">
        <v>85.71429</v>
      </c>
      <c r="E11" s="109">
        <v>11.0</v>
      </c>
      <c r="F11" s="52">
        <v>100.0</v>
      </c>
      <c r="G11" s="52">
        <v>17.0</v>
      </c>
      <c r="H11" s="52">
        <v>94.44444</v>
      </c>
      <c r="I11" s="13">
        <f t="shared" si="1"/>
        <v>17</v>
      </c>
      <c r="J11" s="13">
        <f t="shared" si="2"/>
        <v>94.44444444</v>
      </c>
      <c r="K11" s="109">
        <v>10.0</v>
      </c>
      <c r="L11" s="53">
        <v>90.90909</v>
      </c>
      <c r="M11" s="109">
        <v>11.0</v>
      </c>
      <c r="N11" s="53">
        <v>91.66667</v>
      </c>
      <c r="O11" s="52">
        <v>21.0</v>
      </c>
      <c r="P11" s="53">
        <v>91.30435</v>
      </c>
      <c r="Q11" s="13">
        <f t="shared" si="3"/>
        <v>38</v>
      </c>
      <c r="R11" s="13">
        <f t="shared" si="4"/>
        <v>92.68292683</v>
      </c>
      <c r="S11" s="111">
        <v>3.0</v>
      </c>
      <c r="T11" s="95">
        <f t="shared" si="5"/>
        <v>75</v>
      </c>
      <c r="U11" s="111">
        <v>5.0</v>
      </c>
      <c r="V11" s="13">
        <f t="shared" si="6"/>
        <v>100</v>
      </c>
      <c r="W11" s="13">
        <f t="shared" si="7"/>
        <v>8</v>
      </c>
      <c r="X11" s="95">
        <f t="shared" si="8"/>
        <v>88.88888889</v>
      </c>
      <c r="Y11" s="54">
        <f t="shared" si="9"/>
        <v>46</v>
      </c>
      <c r="Z11" s="54">
        <f t="shared" si="10"/>
        <v>92</v>
      </c>
      <c r="AA11" s="53">
        <v>7.0</v>
      </c>
      <c r="AB11" s="134">
        <v>13.0</v>
      </c>
      <c r="AC11" s="54">
        <f t="shared" si="11"/>
        <v>66</v>
      </c>
      <c r="AD11" s="54">
        <f t="shared" si="12"/>
        <v>90.4109589</v>
      </c>
      <c r="AE11" s="111">
        <v>8.0</v>
      </c>
      <c r="AF11" s="111">
        <v>16.0</v>
      </c>
      <c r="AG11" s="116">
        <f t="shared" si="13"/>
        <v>90</v>
      </c>
      <c r="AH11" s="116">
        <f t="shared" si="14"/>
        <v>90</v>
      </c>
      <c r="AI11" s="111">
        <v>10.0</v>
      </c>
      <c r="AJ11" s="111">
        <v>14.0</v>
      </c>
      <c r="AK11" s="116">
        <f t="shared" si="15"/>
        <v>114</v>
      </c>
      <c r="AL11" s="116">
        <f t="shared" si="16"/>
        <v>86.36363636</v>
      </c>
      <c r="AM11" s="55">
        <v>10.0</v>
      </c>
      <c r="AN11" s="55">
        <v>19.0</v>
      </c>
      <c r="AO11" s="56">
        <f t="shared" si="17"/>
        <v>143</v>
      </c>
      <c r="AP11" s="56">
        <f t="shared" si="18"/>
        <v>86.66666667</v>
      </c>
      <c r="AQ11" s="55">
        <v>10.0</v>
      </c>
      <c r="AR11" s="55">
        <v>18.0</v>
      </c>
      <c r="AS11" s="43">
        <f t="shared" si="19"/>
        <v>171</v>
      </c>
      <c r="AT11" s="43">
        <f t="shared" si="20"/>
        <v>85.92964824</v>
      </c>
      <c r="AU11" s="166">
        <v>11.0</v>
      </c>
      <c r="AV11" s="166">
        <v>16.0</v>
      </c>
      <c r="AW11" s="166">
        <f t="shared" si="21"/>
        <v>198</v>
      </c>
      <c r="AX11" s="111">
        <f t="shared" si="22"/>
        <v>86.84210526</v>
      </c>
      <c r="AY11" s="117">
        <v>11.0</v>
      </c>
      <c r="AZ11" s="117">
        <v>11.0</v>
      </c>
      <c r="BA11" s="167">
        <f t="shared" si="23"/>
        <v>220</v>
      </c>
      <c r="BB11" s="15">
        <f t="shared" si="24"/>
        <v>87.3015873</v>
      </c>
      <c r="BC11" s="22">
        <v>11.0</v>
      </c>
      <c r="BD11" s="22">
        <v>14.0</v>
      </c>
      <c r="BE11" s="167">
        <f t="shared" si="25"/>
        <v>245</v>
      </c>
      <c r="BF11" s="15">
        <f t="shared" si="26"/>
        <v>87.81362007</v>
      </c>
      <c r="BG11" s="22">
        <v>10.0</v>
      </c>
      <c r="BH11" s="22">
        <v>17.0</v>
      </c>
      <c r="BI11" s="163">
        <f t="shared" si="27"/>
        <v>272</v>
      </c>
      <c r="BJ11" s="21">
        <f t="shared" si="28"/>
        <v>88.02588997</v>
      </c>
      <c r="BK11" s="22">
        <v>13.0</v>
      </c>
      <c r="BL11" s="159">
        <v>13.0</v>
      </c>
      <c r="BM11" s="164">
        <f t="shared" si="29"/>
        <v>298</v>
      </c>
      <c r="BN11" s="159">
        <f t="shared" si="30"/>
        <v>87.90560472</v>
      </c>
      <c r="BO11" s="22">
        <v>7.0</v>
      </c>
      <c r="BP11" s="22">
        <v>9.0</v>
      </c>
      <c r="BQ11" s="120">
        <f t="shared" si="31"/>
        <v>314</v>
      </c>
      <c r="BR11" s="22">
        <f t="shared" si="32"/>
        <v>87.22222222</v>
      </c>
      <c r="BS11" s="22">
        <v>9.0</v>
      </c>
      <c r="BT11" s="22">
        <v>14.0</v>
      </c>
      <c r="BU11" s="120">
        <f t="shared" si="33"/>
        <v>337</v>
      </c>
      <c r="BV11" s="22">
        <f t="shared" si="34"/>
        <v>86.8556701</v>
      </c>
      <c r="BW11" s="22">
        <v>2.0</v>
      </c>
      <c r="BX11" s="22">
        <v>2.0</v>
      </c>
      <c r="BY11" s="120">
        <f t="shared" si="35"/>
        <v>341</v>
      </c>
      <c r="BZ11" s="22">
        <f t="shared" si="36"/>
        <v>86.98979592</v>
      </c>
      <c r="CA11" s="164">
        <f t="shared" si="37"/>
        <v>138</v>
      </c>
      <c r="CB11" s="164">
        <f t="shared" si="38"/>
        <v>203</v>
      </c>
      <c r="CC11" s="159"/>
      <c r="CD11" s="159"/>
    </row>
    <row r="12">
      <c r="A12" s="165">
        <v>7.0</v>
      </c>
      <c r="B12" s="51" t="s">
        <v>43</v>
      </c>
      <c r="C12" s="109">
        <v>6.0</v>
      </c>
      <c r="D12" s="52">
        <v>85.71429</v>
      </c>
      <c r="E12" s="109">
        <v>11.0</v>
      </c>
      <c r="F12" s="52">
        <v>100.0</v>
      </c>
      <c r="G12" s="52">
        <v>17.0</v>
      </c>
      <c r="H12" s="52">
        <v>94.44444</v>
      </c>
      <c r="I12" s="13">
        <f t="shared" si="1"/>
        <v>17</v>
      </c>
      <c r="J12" s="13">
        <f t="shared" si="2"/>
        <v>94.44444444</v>
      </c>
      <c r="K12" s="109">
        <v>11.0</v>
      </c>
      <c r="L12" s="53">
        <v>100.0</v>
      </c>
      <c r="M12" s="109">
        <v>12.0</v>
      </c>
      <c r="N12" s="53">
        <v>100.0</v>
      </c>
      <c r="O12" s="52">
        <v>23.0</v>
      </c>
      <c r="P12" s="53">
        <v>100.0</v>
      </c>
      <c r="Q12" s="13">
        <f t="shared" si="3"/>
        <v>40</v>
      </c>
      <c r="R12" s="13">
        <f t="shared" si="4"/>
        <v>97.56097561</v>
      </c>
      <c r="S12" s="111">
        <v>4.0</v>
      </c>
      <c r="T12" s="95">
        <f t="shared" si="5"/>
        <v>100</v>
      </c>
      <c r="U12" s="111">
        <v>5.0</v>
      </c>
      <c r="V12" s="13">
        <f t="shared" si="6"/>
        <v>100</v>
      </c>
      <c r="W12" s="13">
        <f t="shared" si="7"/>
        <v>9</v>
      </c>
      <c r="X12" s="95">
        <f t="shared" si="8"/>
        <v>100</v>
      </c>
      <c r="Y12" s="54">
        <f t="shared" si="9"/>
        <v>49</v>
      </c>
      <c r="Z12" s="54">
        <f t="shared" si="10"/>
        <v>98</v>
      </c>
      <c r="AA12" s="53">
        <v>9.0</v>
      </c>
      <c r="AB12" s="134">
        <v>14.0</v>
      </c>
      <c r="AC12" s="54">
        <f t="shared" si="11"/>
        <v>72</v>
      </c>
      <c r="AD12" s="54">
        <f t="shared" si="12"/>
        <v>98.63013699</v>
      </c>
      <c r="AE12" s="111">
        <v>11.0</v>
      </c>
      <c r="AF12" s="111">
        <v>16.0</v>
      </c>
      <c r="AG12" s="116">
        <f t="shared" si="13"/>
        <v>99</v>
      </c>
      <c r="AH12" s="116">
        <f t="shared" si="14"/>
        <v>99</v>
      </c>
      <c r="AI12" s="111">
        <v>12.0</v>
      </c>
      <c r="AJ12" s="111">
        <v>18.0</v>
      </c>
      <c r="AK12" s="116">
        <f t="shared" si="15"/>
        <v>129</v>
      </c>
      <c r="AL12" s="116">
        <f t="shared" si="16"/>
        <v>97.72727273</v>
      </c>
      <c r="AM12" s="55">
        <v>12.0</v>
      </c>
      <c r="AN12" s="55">
        <v>18.0</v>
      </c>
      <c r="AO12" s="56">
        <f t="shared" si="17"/>
        <v>159</v>
      </c>
      <c r="AP12" s="56">
        <f t="shared" si="18"/>
        <v>96.36363636</v>
      </c>
      <c r="AQ12" s="55">
        <v>12.0</v>
      </c>
      <c r="AR12" s="55">
        <v>18.0</v>
      </c>
      <c r="AS12" s="43">
        <f t="shared" si="19"/>
        <v>189</v>
      </c>
      <c r="AT12" s="43">
        <f t="shared" si="20"/>
        <v>94.97487437</v>
      </c>
      <c r="AU12" s="166">
        <v>11.0</v>
      </c>
      <c r="AV12" s="166">
        <v>15.0</v>
      </c>
      <c r="AW12" s="166">
        <f t="shared" si="21"/>
        <v>215</v>
      </c>
      <c r="AX12" s="111">
        <f t="shared" si="22"/>
        <v>94.29824561</v>
      </c>
      <c r="AY12" s="117">
        <v>11.0</v>
      </c>
      <c r="AZ12" s="117">
        <v>11.0</v>
      </c>
      <c r="BA12" s="167">
        <f t="shared" si="23"/>
        <v>237</v>
      </c>
      <c r="BB12" s="15">
        <f t="shared" si="24"/>
        <v>94.04761905</v>
      </c>
      <c r="BC12" s="22">
        <v>11.0</v>
      </c>
      <c r="BD12" s="22">
        <v>14.0</v>
      </c>
      <c r="BE12" s="167">
        <f t="shared" si="25"/>
        <v>262</v>
      </c>
      <c r="BF12" s="15">
        <f t="shared" si="26"/>
        <v>93.90681004</v>
      </c>
      <c r="BG12" s="22">
        <v>9.0</v>
      </c>
      <c r="BH12" s="22">
        <v>16.0</v>
      </c>
      <c r="BI12" s="163">
        <f t="shared" si="27"/>
        <v>287</v>
      </c>
      <c r="BJ12" s="21">
        <f t="shared" si="28"/>
        <v>92.8802589</v>
      </c>
      <c r="BK12" s="22">
        <v>13.0</v>
      </c>
      <c r="BL12" s="159">
        <v>16.0</v>
      </c>
      <c r="BM12" s="164">
        <f t="shared" si="29"/>
        <v>316</v>
      </c>
      <c r="BN12" s="159">
        <f t="shared" si="30"/>
        <v>93.21533923</v>
      </c>
      <c r="BO12" s="22">
        <v>8.0</v>
      </c>
      <c r="BP12" s="22">
        <v>13.0</v>
      </c>
      <c r="BQ12" s="120">
        <f t="shared" si="31"/>
        <v>337</v>
      </c>
      <c r="BR12" s="22">
        <f t="shared" si="32"/>
        <v>93.61111111</v>
      </c>
      <c r="BS12" s="22">
        <v>9.0</v>
      </c>
      <c r="BT12" s="22">
        <v>14.0</v>
      </c>
      <c r="BU12" s="120">
        <f t="shared" si="33"/>
        <v>360</v>
      </c>
      <c r="BV12" s="22">
        <f t="shared" si="34"/>
        <v>92.78350515</v>
      </c>
      <c r="BW12" s="22">
        <v>2.0</v>
      </c>
      <c r="BX12" s="22">
        <v>2.0</v>
      </c>
      <c r="BY12" s="120">
        <f t="shared" si="35"/>
        <v>364</v>
      </c>
      <c r="BZ12" s="22">
        <f t="shared" si="36"/>
        <v>92.85714286</v>
      </c>
      <c r="CA12" s="164">
        <f t="shared" si="37"/>
        <v>151</v>
      </c>
      <c r="CB12" s="164">
        <f t="shared" si="38"/>
        <v>213</v>
      </c>
      <c r="CC12" s="159"/>
      <c r="CD12" s="159"/>
    </row>
    <row r="13">
      <c r="A13" s="165">
        <v>8.0</v>
      </c>
      <c r="B13" s="51" t="s">
        <v>44</v>
      </c>
      <c r="C13" s="109">
        <v>7.0</v>
      </c>
      <c r="D13" s="52">
        <v>100.0</v>
      </c>
      <c r="E13" s="109">
        <v>11.0</v>
      </c>
      <c r="F13" s="52">
        <v>100.0</v>
      </c>
      <c r="G13" s="52">
        <v>18.0</v>
      </c>
      <c r="H13" s="52">
        <v>100.0</v>
      </c>
      <c r="I13" s="13">
        <f t="shared" si="1"/>
        <v>18</v>
      </c>
      <c r="J13" s="13">
        <f t="shared" si="2"/>
        <v>100</v>
      </c>
      <c r="K13" s="109">
        <v>11.0</v>
      </c>
      <c r="L13" s="53">
        <v>100.0</v>
      </c>
      <c r="M13" s="109">
        <v>12.0</v>
      </c>
      <c r="N13" s="53">
        <v>100.0</v>
      </c>
      <c r="O13" s="52">
        <v>23.0</v>
      </c>
      <c r="P13" s="53">
        <v>100.0</v>
      </c>
      <c r="Q13" s="13">
        <f t="shared" si="3"/>
        <v>41</v>
      </c>
      <c r="R13" s="13">
        <f t="shared" si="4"/>
        <v>100</v>
      </c>
      <c r="S13" s="111">
        <v>2.0</v>
      </c>
      <c r="T13" s="95">
        <f t="shared" si="5"/>
        <v>50</v>
      </c>
      <c r="U13" s="111">
        <v>2.0</v>
      </c>
      <c r="V13" s="13">
        <f t="shared" si="6"/>
        <v>40</v>
      </c>
      <c r="W13" s="13">
        <f t="shared" si="7"/>
        <v>4</v>
      </c>
      <c r="X13" s="95">
        <f t="shared" si="8"/>
        <v>44.44444444</v>
      </c>
      <c r="Y13" s="54">
        <f t="shared" si="9"/>
        <v>45</v>
      </c>
      <c r="Z13" s="54">
        <f t="shared" si="10"/>
        <v>90</v>
      </c>
      <c r="AA13" s="53">
        <v>9.0</v>
      </c>
      <c r="AB13" s="134">
        <v>14.0</v>
      </c>
      <c r="AC13" s="54">
        <f t="shared" si="11"/>
        <v>68</v>
      </c>
      <c r="AD13" s="54">
        <f t="shared" si="12"/>
        <v>93.15068493</v>
      </c>
      <c r="AE13" s="111">
        <v>11.0</v>
      </c>
      <c r="AF13" s="111">
        <v>16.0</v>
      </c>
      <c r="AG13" s="116">
        <f t="shared" si="13"/>
        <v>95</v>
      </c>
      <c r="AH13" s="116">
        <f t="shared" si="14"/>
        <v>95</v>
      </c>
      <c r="AI13" s="111">
        <v>12.0</v>
      </c>
      <c r="AJ13" s="111">
        <v>16.0</v>
      </c>
      <c r="AK13" s="116">
        <f t="shared" si="15"/>
        <v>123</v>
      </c>
      <c r="AL13" s="116">
        <f t="shared" si="16"/>
        <v>93.18181818</v>
      </c>
      <c r="AM13" s="55">
        <v>13.0</v>
      </c>
      <c r="AN13" s="55">
        <v>20.0</v>
      </c>
      <c r="AO13" s="56">
        <f t="shared" si="17"/>
        <v>156</v>
      </c>
      <c r="AP13" s="56">
        <f t="shared" si="18"/>
        <v>94.54545455</v>
      </c>
      <c r="AQ13" s="55">
        <v>7.0</v>
      </c>
      <c r="AR13" s="55">
        <v>10.0</v>
      </c>
      <c r="AS13" s="43">
        <f t="shared" si="19"/>
        <v>173</v>
      </c>
      <c r="AT13" s="43">
        <f t="shared" si="20"/>
        <v>86.93467337</v>
      </c>
      <c r="AU13" s="166">
        <v>10.0</v>
      </c>
      <c r="AV13" s="166">
        <v>15.0</v>
      </c>
      <c r="AW13" s="166">
        <f t="shared" si="21"/>
        <v>198</v>
      </c>
      <c r="AX13" s="111">
        <f t="shared" si="22"/>
        <v>86.84210526</v>
      </c>
      <c r="AY13" s="117">
        <v>10.0</v>
      </c>
      <c r="AZ13" s="117">
        <v>13.0</v>
      </c>
      <c r="BA13" s="167">
        <f t="shared" si="23"/>
        <v>221</v>
      </c>
      <c r="BB13" s="15">
        <f t="shared" si="24"/>
        <v>87.6984127</v>
      </c>
      <c r="BC13" s="22">
        <v>10.0</v>
      </c>
      <c r="BD13" s="22">
        <v>10.0</v>
      </c>
      <c r="BE13" s="167">
        <f t="shared" si="25"/>
        <v>241</v>
      </c>
      <c r="BF13" s="15">
        <f t="shared" si="26"/>
        <v>86.37992832</v>
      </c>
      <c r="BG13" s="22">
        <v>11.0</v>
      </c>
      <c r="BH13" s="22">
        <v>18.0</v>
      </c>
      <c r="BI13" s="163">
        <f t="shared" si="27"/>
        <v>270</v>
      </c>
      <c r="BJ13" s="21">
        <f t="shared" si="28"/>
        <v>87.37864078</v>
      </c>
      <c r="BK13" s="22">
        <v>10.0</v>
      </c>
      <c r="BL13" s="159">
        <v>15.0</v>
      </c>
      <c r="BM13" s="164">
        <f t="shared" si="29"/>
        <v>295</v>
      </c>
      <c r="BN13" s="159">
        <f t="shared" si="30"/>
        <v>87.02064897</v>
      </c>
      <c r="BO13" s="22">
        <v>5.0</v>
      </c>
      <c r="BP13" s="22">
        <v>12.0</v>
      </c>
      <c r="BQ13" s="120">
        <f t="shared" si="31"/>
        <v>312</v>
      </c>
      <c r="BR13" s="22">
        <f t="shared" si="32"/>
        <v>86.66666667</v>
      </c>
      <c r="BS13" s="22">
        <v>9.0</v>
      </c>
      <c r="BT13" s="22">
        <v>15.0</v>
      </c>
      <c r="BU13" s="120">
        <f t="shared" si="33"/>
        <v>336</v>
      </c>
      <c r="BV13" s="22">
        <f t="shared" si="34"/>
        <v>86.59793814</v>
      </c>
      <c r="BW13" s="22">
        <v>2.0</v>
      </c>
      <c r="BX13" s="22">
        <v>2.0</v>
      </c>
      <c r="BY13" s="120">
        <f t="shared" si="35"/>
        <v>340</v>
      </c>
      <c r="BZ13" s="22">
        <f t="shared" si="36"/>
        <v>86.73469388</v>
      </c>
      <c r="CA13" s="164">
        <f t="shared" si="37"/>
        <v>139</v>
      </c>
      <c r="CB13" s="164">
        <f t="shared" si="38"/>
        <v>201</v>
      </c>
      <c r="CC13" s="159"/>
      <c r="CD13" s="159"/>
    </row>
    <row r="14">
      <c r="A14" s="165">
        <v>9.0</v>
      </c>
      <c r="B14" s="51" t="s">
        <v>46</v>
      </c>
      <c r="C14" s="109">
        <v>7.0</v>
      </c>
      <c r="D14" s="52">
        <v>100.0</v>
      </c>
      <c r="E14" s="109">
        <v>11.0</v>
      </c>
      <c r="F14" s="52">
        <v>100.0</v>
      </c>
      <c r="G14" s="52">
        <v>18.0</v>
      </c>
      <c r="H14" s="52">
        <v>100.0</v>
      </c>
      <c r="I14" s="13">
        <f t="shared" si="1"/>
        <v>18</v>
      </c>
      <c r="J14" s="13">
        <f t="shared" si="2"/>
        <v>100</v>
      </c>
      <c r="K14" s="109">
        <v>11.0</v>
      </c>
      <c r="L14" s="53">
        <v>100.0</v>
      </c>
      <c r="M14" s="109">
        <v>12.0</v>
      </c>
      <c r="N14" s="53">
        <v>100.0</v>
      </c>
      <c r="O14" s="52">
        <v>23.0</v>
      </c>
      <c r="P14" s="53">
        <v>100.0</v>
      </c>
      <c r="Q14" s="13">
        <f t="shared" si="3"/>
        <v>41</v>
      </c>
      <c r="R14" s="13">
        <f t="shared" si="4"/>
        <v>100</v>
      </c>
      <c r="S14" s="111">
        <v>3.0</v>
      </c>
      <c r="T14" s="95">
        <f t="shared" si="5"/>
        <v>75</v>
      </c>
      <c r="U14" s="111">
        <v>3.0</v>
      </c>
      <c r="V14" s="13">
        <f t="shared" si="6"/>
        <v>60</v>
      </c>
      <c r="W14" s="13">
        <f t="shared" si="7"/>
        <v>6</v>
      </c>
      <c r="X14" s="95">
        <f t="shared" si="8"/>
        <v>66.66666667</v>
      </c>
      <c r="Y14" s="54">
        <f t="shared" si="9"/>
        <v>47</v>
      </c>
      <c r="Z14" s="54">
        <f t="shared" si="10"/>
        <v>94</v>
      </c>
      <c r="AA14" s="53">
        <v>9.0</v>
      </c>
      <c r="AB14" s="134">
        <v>14.0</v>
      </c>
      <c r="AC14" s="54">
        <f t="shared" si="11"/>
        <v>70</v>
      </c>
      <c r="AD14" s="54">
        <f t="shared" si="12"/>
        <v>95.89041096</v>
      </c>
      <c r="AE14" s="111">
        <v>10.0</v>
      </c>
      <c r="AF14" s="111">
        <v>13.0</v>
      </c>
      <c r="AG14" s="116">
        <f t="shared" si="13"/>
        <v>93</v>
      </c>
      <c r="AH14" s="116">
        <f t="shared" si="14"/>
        <v>93</v>
      </c>
      <c r="AI14" s="111">
        <v>13.0</v>
      </c>
      <c r="AJ14" s="111">
        <v>18.0</v>
      </c>
      <c r="AK14" s="116">
        <f t="shared" si="15"/>
        <v>124</v>
      </c>
      <c r="AL14" s="116">
        <f t="shared" si="16"/>
        <v>93.93939394</v>
      </c>
      <c r="AM14" s="55">
        <v>12.0</v>
      </c>
      <c r="AN14" s="55">
        <v>18.0</v>
      </c>
      <c r="AO14" s="56">
        <f t="shared" si="17"/>
        <v>154</v>
      </c>
      <c r="AP14" s="56">
        <f t="shared" si="18"/>
        <v>93.33333333</v>
      </c>
      <c r="AQ14" s="55">
        <v>14.0</v>
      </c>
      <c r="AR14" s="55">
        <v>19.0</v>
      </c>
      <c r="AS14" s="43">
        <f t="shared" si="19"/>
        <v>187</v>
      </c>
      <c r="AT14" s="43">
        <f t="shared" si="20"/>
        <v>93.96984925</v>
      </c>
      <c r="AU14" s="166">
        <v>12.0</v>
      </c>
      <c r="AV14" s="166">
        <v>14.0</v>
      </c>
      <c r="AW14" s="166">
        <f t="shared" si="21"/>
        <v>213</v>
      </c>
      <c r="AX14" s="111">
        <f t="shared" si="22"/>
        <v>93.42105263</v>
      </c>
      <c r="AY14" s="117">
        <v>9.0</v>
      </c>
      <c r="AZ14" s="117">
        <v>11.0</v>
      </c>
      <c r="BA14" s="167">
        <f t="shared" si="23"/>
        <v>233</v>
      </c>
      <c r="BB14" s="15">
        <f t="shared" si="24"/>
        <v>92.46031746</v>
      </c>
      <c r="BC14" s="22">
        <v>9.0</v>
      </c>
      <c r="BD14" s="22">
        <v>12.0</v>
      </c>
      <c r="BE14" s="167">
        <f t="shared" si="25"/>
        <v>254</v>
      </c>
      <c r="BF14" s="15">
        <f t="shared" si="26"/>
        <v>91.03942652</v>
      </c>
      <c r="BG14" s="22">
        <v>11.0</v>
      </c>
      <c r="BH14" s="22">
        <v>19.0</v>
      </c>
      <c r="BI14" s="163">
        <f t="shared" si="27"/>
        <v>284</v>
      </c>
      <c r="BJ14" s="21">
        <f t="shared" si="28"/>
        <v>91.90938511</v>
      </c>
      <c r="BK14" s="22">
        <v>14.0</v>
      </c>
      <c r="BL14" s="159">
        <v>15.0</v>
      </c>
      <c r="BM14" s="164">
        <f t="shared" si="29"/>
        <v>313</v>
      </c>
      <c r="BN14" s="159">
        <f t="shared" si="30"/>
        <v>92.33038348</v>
      </c>
      <c r="BO14" s="22">
        <v>8.0</v>
      </c>
      <c r="BP14" s="22">
        <v>12.0</v>
      </c>
      <c r="BQ14" s="120">
        <f t="shared" si="31"/>
        <v>333</v>
      </c>
      <c r="BR14" s="22">
        <f t="shared" si="32"/>
        <v>92.5</v>
      </c>
      <c r="BS14" s="22">
        <v>10.0</v>
      </c>
      <c r="BT14" s="22">
        <v>17.0</v>
      </c>
      <c r="BU14" s="120">
        <f t="shared" si="33"/>
        <v>360</v>
      </c>
      <c r="BV14" s="22">
        <f t="shared" si="34"/>
        <v>92.78350515</v>
      </c>
      <c r="BW14" s="22">
        <v>2.0</v>
      </c>
      <c r="BX14" s="22">
        <v>2.0</v>
      </c>
      <c r="BY14" s="120">
        <f t="shared" si="35"/>
        <v>364</v>
      </c>
      <c r="BZ14" s="22">
        <f t="shared" si="36"/>
        <v>92.85714286</v>
      </c>
      <c r="CA14" s="164">
        <f t="shared" si="37"/>
        <v>154</v>
      </c>
      <c r="CB14" s="164">
        <f t="shared" si="38"/>
        <v>210</v>
      </c>
      <c r="CC14" s="159"/>
      <c r="CD14" s="159"/>
    </row>
    <row r="15">
      <c r="A15" s="165">
        <v>10.0</v>
      </c>
      <c r="B15" s="51" t="s">
        <v>47</v>
      </c>
      <c r="C15" s="109">
        <v>7.0</v>
      </c>
      <c r="D15" s="52">
        <v>100.0</v>
      </c>
      <c r="E15" s="109">
        <v>11.0</v>
      </c>
      <c r="F15" s="52">
        <v>100.0</v>
      </c>
      <c r="G15" s="52">
        <v>18.0</v>
      </c>
      <c r="H15" s="52">
        <v>100.0</v>
      </c>
      <c r="I15" s="13">
        <f t="shared" si="1"/>
        <v>18</v>
      </c>
      <c r="J15" s="13">
        <f t="shared" si="2"/>
        <v>100</v>
      </c>
      <c r="K15" s="109">
        <v>11.0</v>
      </c>
      <c r="L15" s="53">
        <v>100.0</v>
      </c>
      <c r="M15" s="109">
        <v>12.0</v>
      </c>
      <c r="N15" s="53">
        <v>100.0</v>
      </c>
      <c r="O15" s="52">
        <v>23.0</v>
      </c>
      <c r="P15" s="53">
        <v>100.0</v>
      </c>
      <c r="Q15" s="13">
        <f t="shared" si="3"/>
        <v>41</v>
      </c>
      <c r="R15" s="13">
        <f t="shared" si="4"/>
        <v>100</v>
      </c>
      <c r="S15" s="111">
        <v>4.0</v>
      </c>
      <c r="T15" s="95">
        <f t="shared" si="5"/>
        <v>100</v>
      </c>
      <c r="U15" s="111">
        <v>5.0</v>
      </c>
      <c r="V15" s="13">
        <f t="shared" si="6"/>
        <v>100</v>
      </c>
      <c r="W15" s="13">
        <f t="shared" si="7"/>
        <v>9</v>
      </c>
      <c r="X15" s="95">
        <f t="shared" si="8"/>
        <v>100</v>
      </c>
      <c r="Y15" s="54">
        <f t="shared" si="9"/>
        <v>50</v>
      </c>
      <c r="Z15" s="54">
        <f t="shared" si="10"/>
        <v>100</v>
      </c>
      <c r="AA15" s="53">
        <v>9.0</v>
      </c>
      <c r="AB15" s="134">
        <v>14.0</v>
      </c>
      <c r="AC15" s="54">
        <f t="shared" si="11"/>
        <v>73</v>
      </c>
      <c r="AD15" s="54">
        <f t="shared" si="12"/>
        <v>100</v>
      </c>
      <c r="AE15" s="111">
        <v>11.0</v>
      </c>
      <c r="AF15" s="111">
        <v>16.0</v>
      </c>
      <c r="AG15" s="116">
        <f t="shared" si="13"/>
        <v>100</v>
      </c>
      <c r="AH15" s="116">
        <f t="shared" si="14"/>
        <v>100</v>
      </c>
      <c r="AI15" s="111">
        <v>13.0</v>
      </c>
      <c r="AJ15" s="111">
        <v>19.0</v>
      </c>
      <c r="AK15" s="116">
        <f t="shared" si="15"/>
        <v>132</v>
      </c>
      <c r="AL15" s="116">
        <f t="shared" si="16"/>
        <v>100</v>
      </c>
      <c r="AM15" s="55">
        <v>13.0</v>
      </c>
      <c r="AN15" s="55">
        <v>20.0</v>
      </c>
      <c r="AO15" s="56">
        <f t="shared" si="17"/>
        <v>165</v>
      </c>
      <c r="AP15" s="56">
        <f t="shared" si="18"/>
        <v>100</v>
      </c>
      <c r="AQ15" s="55">
        <v>10.0</v>
      </c>
      <c r="AR15" s="55">
        <v>13.0</v>
      </c>
      <c r="AS15" s="43">
        <f t="shared" si="19"/>
        <v>188</v>
      </c>
      <c r="AT15" s="43">
        <f t="shared" si="20"/>
        <v>94.47236181</v>
      </c>
      <c r="AU15" s="166">
        <v>12.0</v>
      </c>
      <c r="AV15" s="166">
        <v>14.0</v>
      </c>
      <c r="AW15" s="166">
        <f t="shared" si="21"/>
        <v>214</v>
      </c>
      <c r="AX15" s="111">
        <f t="shared" si="22"/>
        <v>93.85964912</v>
      </c>
      <c r="AY15" s="117">
        <v>11.0</v>
      </c>
      <c r="AZ15" s="117">
        <v>13.0</v>
      </c>
      <c r="BA15" s="167">
        <f t="shared" si="23"/>
        <v>238</v>
      </c>
      <c r="BB15" s="15">
        <f t="shared" si="24"/>
        <v>94.44444444</v>
      </c>
      <c r="BC15" s="22">
        <v>8.0</v>
      </c>
      <c r="BD15" s="22">
        <v>12.0</v>
      </c>
      <c r="BE15" s="167">
        <f t="shared" si="25"/>
        <v>258</v>
      </c>
      <c r="BF15" s="15">
        <f t="shared" si="26"/>
        <v>92.47311828</v>
      </c>
      <c r="BG15" s="22">
        <v>11.0</v>
      </c>
      <c r="BH15" s="22">
        <v>19.0</v>
      </c>
      <c r="BI15" s="163">
        <f t="shared" si="27"/>
        <v>288</v>
      </c>
      <c r="BJ15" s="21">
        <f t="shared" si="28"/>
        <v>93.2038835</v>
      </c>
      <c r="BK15" s="22">
        <v>12.0</v>
      </c>
      <c r="BL15" s="159">
        <v>13.0</v>
      </c>
      <c r="BM15" s="164">
        <f t="shared" si="29"/>
        <v>313</v>
      </c>
      <c r="BN15" s="159">
        <f t="shared" si="30"/>
        <v>92.33038348</v>
      </c>
      <c r="BO15" s="22">
        <v>7.0</v>
      </c>
      <c r="BP15" s="22">
        <v>13.0</v>
      </c>
      <c r="BQ15" s="120">
        <f t="shared" si="31"/>
        <v>333</v>
      </c>
      <c r="BR15" s="22">
        <f t="shared" si="32"/>
        <v>92.5</v>
      </c>
      <c r="BS15" s="22">
        <v>9.0</v>
      </c>
      <c r="BT15" s="22">
        <v>17.0</v>
      </c>
      <c r="BU15" s="120">
        <f t="shared" si="33"/>
        <v>359</v>
      </c>
      <c r="BV15" s="22">
        <f t="shared" si="34"/>
        <v>92.5257732</v>
      </c>
      <c r="BW15" s="22">
        <v>2.0</v>
      </c>
      <c r="BX15" s="22">
        <v>2.0</v>
      </c>
      <c r="BY15" s="120">
        <f t="shared" si="35"/>
        <v>363</v>
      </c>
      <c r="BZ15" s="22">
        <f t="shared" si="36"/>
        <v>92.60204082</v>
      </c>
      <c r="CA15" s="164">
        <f t="shared" si="37"/>
        <v>150</v>
      </c>
      <c r="CB15" s="164">
        <f t="shared" si="38"/>
        <v>213</v>
      </c>
      <c r="CC15" s="159"/>
      <c r="CD15" s="159"/>
    </row>
    <row r="16">
      <c r="A16" s="165">
        <v>11.0</v>
      </c>
      <c r="B16" s="51" t="s">
        <v>48</v>
      </c>
      <c r="C16" s="109">
        <v>7.0</v>
      </c>
      <c r="D16" s="52">
        <v>100.0</v>
      </c>
      <c r="E16" s="109">
        <v>11.0</v>
      </c>
      <c r="F16" s="52">
        <v>100.0</v>
      </c>
      <c r="G16" s="52">
        <v>18.0</v>
      </c>
      <c r="H16" s="52">
        <v>100.0</v>
      </c>
      <c r="I16" s="13">
        <f t="shared" si="1"/>
        <v>18</v>
      </c>
      <c r="J16" s="13">
        <f t="shared" si="2"/>
        <v>100</v>
      </c>
      <c r="K16" s="109">
        <v>10.0</v>
      </c>
      <c r="L16" s="53">
        <v>90.90909</v>
      </c>
      <c r="M16" s="109">
        <v>11.0</v>
      </c>
      <c r="N16" s="53">
        <v>91.66667</v>
      </c>
      <c r="O16" s="52">
        <v>21.0</v>
      </c>
      <c r="P16" s="53">
        <v>91.30435</v>
      </c>
      <c r="Q16" s="13">
        <f t="shared" si="3"/>
        <v>39</v>
      </c>
      <c r="R16" s="13">
        <f t="shared" si="4"/>
        <v>95.12195122</v>
      </c>
      <c r="S16" s="111">
        <v>4.0</v>
      </c>
      <c r="T16" s="95">
        <f t="shared" si="5"/>
        <v>100</v>
      </c>
      <c r="U16" s="111">
        <v>5.0</v>
      </c>
      <c r="V16" s="13">
        <f t="shared" si="6"/>
        <v>100</v>
      </c>
      <c r="W16" s="13">
        <f t="shared" si="7"/>
        <v>9</v>
      </c>
      <c r="X16" s="95">
        <f t="shared" si="8"/>
        <v>100</v>
      </c>
      <c r="Y16" s="54">
        <f t="shared" si="9"/>
        <v>48</v>
      </c>
      <c r="Z16" s="54">
        <f t="shared" si="10"/>
        <v>96</v>
      </c>
      <c r="AA16" s="53">
        <v>8.0</v>
      </c>
      <c r="AB16" s="134">
        <v>14.0</v>
      </c>
      <c r="AC16" s="54">
        <f t="shared" si="11"/>
        <v>70</v>
      </c>
      <c r="AD16" s="54">
        <f t="shared" si="12"/>
        <v>95.89041096</v>
      </c>
      <c r="AE16" s="111">
        <v>11.0</v>
      </c>
      <c r="AF16" s="111">
        <v>16.0</v>
      </c>
      <c r="AG16" s="116">
        <f t="shared" si="13"/>
        <v>97</v>
      </c>
      <c r="AH16" s="116">
        <f t="shared" si="14"/>
        <v>97</v>
      </c>
      <c r="AI16" s="111">
        <v>12.0</v>
      </c>
      <c r="AJ16" s="111">
        <v>16.0</v>
      </c>
      <c r="AK16" s="116">
        <f t="shared" si="15"/>
        <v>125</v>
      </c>
      <c r="AL16" s="116">
        <f t="shared" si="16"/>
        <v>94.6969697</v>
      </c>
      <c r="AM16" s="55">
        <v>12.0</v>
      </c>
      <c r="AN16" s="55">
        <v>18.0</v>
      </c>
      <c r="AO16" s="56">
        <f t="shared" si="17"/>
        <v>155</v>
      </c>
      <c r="AP16" s="56">
        <f t="shared" si="18"/>
        <v>93.93939394</v>
      </c>
      <c r="AQ16" s="55">
        <v>13.0</v>
      </c>
      <c r="AR16" s="55">
        <v>20.0</v>
      </c>
      <c r="AS16" s="43">
        <f t="shared" si="19"/>
        <v>188</v>
      </c>
      <c r="AT16" s="43">
        <f t="shared" si="20"/>
        <v>94.47236181</v>
      </c>
      <c r="AU16" s="166">
        <v>12.0</v>
      </c>
      <c r="AV16" s="166">
        <v>15.0</v>
      </c>
      <c r="AW16" s="166">
        <f t="shared" si="21"/>
        <v>215</v>
      </c>
      <c r="AX16" s="111">
        <f t="shared" si="22"/>
        <v>94.29824561</v>
      </c>
      <c r="AY16" s="117">
        <v>9.0</v>
      </c>
      <c r="AZ16" s="117">
        <v>12.0</v>
      </c>
      <c r="BA16" s="167">
        <f t="shared" si="23"/>
        <v>236</v>
      </c>
      <c r="BB16" s="15">
        <f t="shared" si="24"/>
        <v>93.65079365</v>
      </c>
      <c r="BC16" s="22">
        <v>9.0</v>
      </c>
      <c r="BD16" s="22">
        <v>14.0</v>
      </c>
      <c r="BE16" s="167">
        <f t="shared" si="25"/>
        <v>259</v>
      </c>
      <c r="BF16" s="15">
        <f t="shared" si="26"/>
        <v>92.83154122</v>
      </c>
      <c r="BG16" s="22">
        <v>9.0</v>
      </c>
      <c r="BH16" s="22">
        <v>16.0</v>
      </c>
      <c r="BI16" s="163">
        <f t="shared" si="27"/>
        <v>284</v>
      </c>
      <c r="BJ16" s="21">
        <f t="shared" si="28"/>
        <v>91.90938511</v>
      </c>
      <c r="BK16" s="22">
        <v>14.0</v>
      </c>
      <c r="BL16" s="159">
        <v>16.0</v>
      </c>
      <c r="BM16" s="164">
        <f t="shared" si="29"/>
        <v>314</v>
      </c>
      <c r="BN16" s="159">
        <f t="shared" si="30"/>
        <v>92.62536873</v>
      </c>
      <c r="BO16" s="22">
        <v>8.0</v>
      </c>
      <c r="BP16" s="22">
        <v>12.0</v>
      </c>
      <c r="BQ16" s="120">
        <f t="shared" si="31"/>
        <v>334</v>
      </c>
      <c r="BR16" s="22">
        <f t="shared" si="32"/>
        <v>92.77777778</v>
      </c>
      <c r="BS16" s="22">
        <v>8.0</v>
      </c>
      <c r="BT16" s="22">
        <v>15.0</v>
      </c>
      <c r="BU16" s="120">
        <f t="shared" si="33"/>
        <v>357</v>
      </c>
      <c r="BV16" s="22">
        <f t="shared" si="34"/>
        <v>92.01030928</v>
      </c>
      <c r="BW16" s="22">
        <v>2.0</v>
      </c>
      <c r="BX16" s="22">
        <v>2.0</v>
      </c>
      <c r="BY16" s="120">
        <f t="shared" si="35"/>
        <v>361</v>
      </c>
      <c r="BZ16" s="22">
        <f t="shared" si="36"/>
        <v>92.09183673</v>
      </c>
      <c r="CA16" s="164">
        <f t="shared" si="37"/>
        <v>148</v>
      </c>
      <c r="CB16" s="164">
        <f t="shared" si="38"/>
        <v>213</v>
      </c>
      <c r="CC16" s="159"/>
      <c r="CD16" s="159"/>
    </row>
    <row r="17">
      <c r="A17" s="165">
        <v>12.0</v>
      </c>
      <c r="B17" s="51" t="s">
        <v>49</v>
      </c>
      <c r="C17" s="109">
        <v>6.0</v>
      </c>
      <c r="D17" s="52">
        <v>85.71429</v>
      </c>
      <c r="E17" s="109">
        <v>10.0</v>
      </c>
      <c r="F17" s="52">
        <v>90.90909</v>
      </c>
      <c r="G17" s="52">
        <v>16.0</v>
      </c>
      <c r="H17" s="52">
        <v>88.88889</v>
      </c>
      <c r="I17" s="13">
        <f t="shared" si="1"/>
        <v>16</v>
      </c>
      <c r="J17" s="13">
        <f t="shared" si="2"/>
        <v>88.88888889</v>
      </c>
      <c r="K17" s="109">
        <v>11.0</v>
      </c>
      <c r="L17" s="53">
        <v>100.0</v>
      </c>
      <c r="M17" s="109">
        <v>12.0</v>
      </c>
      <c r="N17" s="53">
        <v>100.0</v>
      </c>
      <c r="O17" s="52">
        <v>23.0</v>
      </c>
      <c r="P17" s="53">
        <v>100.0</v>
      </c>
      <c r="Q17" s="13">
        <f t="shared" si="3"/>
        <v>39</v>
      </c>
      <c r="R17" s="13">
        <f t="shared" si="4"/>
        <v>95.12195122</v>
      </c>
      <c r="S17" s="111">
        <v>4.0</v>
      </c>
      <c r="T17" s="95">
        <f t="shared" si="5"/>
        <v>100</v>
      </c>
      <c r="U17" s="111">
        <v>5.0</v>
      </c>
      <c r="V17" s="13">
        <f t="shared" si="6"/>
        <v>100</v>
      </c>
      <c r="W17" s="13">
        <f t="shared" si="7"/>
        <v>9</v>
      </c>
      <c r="X17" s="95">
        <f t="shared" si="8"/>
        <v>100</v>
      </c>
      <c r="Y17" s="54">
        <f t="shared" si="9"/>
        <v>48</v>
      </c>
      <c r="Z17" s="54">
        <f t="shared" si="10"/>
        <v>96</v>
      </c>
      <c r="AA17" s="53">
        <v>9.0</v>
      </c>
      <c r="AB17" s="134">
        <v>11.0</v>
      </c>
      <c r="AC17" s="54">
        <f t="shared" si="11"/>
        <v>68</v>
      </c>
      <c r="AD17" s="54">
        <f t="shared" si="12"/>
        <v>93.15068493</v>
      </c>
      <c r="AE17" s="111">
        <v>10.0</v>
      </c>
      <c r="AF17" s="111">
        <v>15.0</v>
      </c>
      <c r="AG17" s="116">
        <f t="shared" si="13"/>
        <v>93</v>
      </c>
      <c r="AH17" s="116">
        <f t="shared" si="14"/>
        <v>93</v>
      </c>
      <c r="AI17" s="111">
        <v>11.0</v>
      </c>
      <c r="AJ17" s="111">
        <v>15.0</v>
      </c>
      <c r="AK17" s="116">
        <f t="shared" si="15"/>
        <v>119</v>
      </c>
      <c r="AL17" s="116">
        <f t="shared" si="16"/>
        <v>90.15151515</v>
      </c>
      <c r="AM17" s="55">
        <v>13.0</v>
      </c>
      <c r="AN17" s="55">
        <v>20.0</v>
      </c>
      <c r="AO17" s="56">
        <f t="shared" si="17"/>
        <v>152</v>
      </c>
      <c r="AP17" s="56">
        <f t="shared" si="18"/>
        <v>92.12121212</v>
      </c>
      <c r="AQ17" s="55">
        <v>14.0</v>
      </c>
      <c r="AR17" s="55">
        <v>20.0</v>
      </c>
      <c r="AS17" s="43">
        <f t="shared" si="19"/>
        <v>186</v>
      </c>
      <c r="AT17" s="43">
        <f t="shared" si="20"/>
        <v>93.46733668</v>
      </c>
      <c r="AU17" s="166">
        <v>11.0</v>
      </c>
      <c r="AV17" s="166">
        <v>14.0</v>
      </c>
      <c r="AW17" s="166">
        <f t="shared" si="21"/>
        <v>211</v>
      </c>
      <c r="AX17" s="111">
        <f t="shared" si="22"/>
        <v>92.54385965</v>
      </c>
      <c r="AY17" s="117">
        <v>11.0</v>
      </c>
      <c r="AZ17" s="117">
        <v>13.0</v>
      </c>
      <c r="BA17" s="167">
        <f t="shared" si="23"/>
        <v>235</v>
      </c>
      <c r="BB17" s="15">
        <f t="shared" si="24"/>
        <v>93.25396825</v>
      </c>
      <c r="BC17" s="22">
        <v>9.0</v>
      </c>
      <c r="BD17" s="22">
        <v>13.0</v>
      </c>
      <c r="BE17" s="167">
        <f t="shared" si="25"/>
        <v>257</v>
      </c>
      <c r="BF17" s="15">
        <f t="shared" si="26"/>
        <v>92.11469534</v>
      </c>
      <c r="BG17" s="22">
        <v>7.0</v>
      </c>
      <c r="BH17" s="22">
        <v>12.0</v>
      </c>
      <c r="BI17" s="163">
        <f t="shared" si="27"/>
        <v>276</v>
      </c>
      <c r="BJ17" s="21">
        <f t="shared" si="28"/>
        <v>89.32038835</v>
      </c>
      <c r="BK17" s="22">
        <v>13.0</v>
      </c>
      <c r="BL17" s="159">
        <v>15.0</v>
      </c>
      <c r="BM17" s="164">
        <f t="shared" si="29"/>
        <v>304</v>
      </c>
      <c r="BN17" s="159">
        <f t="shared" si="30"/>
        <v>89.67551622</v>
      </c>
      <c r="BO17" s="22">
        <v>6.0</v>
      </c>
      <c r="BP17" s="22">
        <v>7.0</v>
      </c>
      <c r="BQ17" s="120">
        <f t="shared" si="31"/>
        <v>317</v>
      </c>
      <c r="BR17" s="22">
        <f t="shared" si="32"/>
        <v>88.05555556</v>
      </c>
      <c r="BS17" s="22">
        <v>9.0</v>
      </c>
      <c r="BT17" s="22">
        <v>14.0</v>
      </c>
      <c r="BU17" s="120">
        <f t="shared" si="33"/>
        <v>340</v>
      </c>
      <c r="BV17" s="22">
        <f t="shared" si="34"/>
        <v>87.62886598</v>
      </c>
      <c r="BW17" s="22">
        <v>2.0</v>
      </c>
      <c r="BX17" s="22">
        <v>2.0</v>
      </c>
      <c r="BY17" s="120">
        <f t="shared" si="35"/>
        <v>344</v>
      </c>
      <c r="BZ17" s="22">
        <f t="shared" si="36"/>
        <v>87.75510204</v>
      </c>
      <c r="CA17" s="164">
        <f t="shared" si="37"/>
        <v>146</v>
      </c>
      <c r="CB17" s="164">
        <f t="shared" si="38"/>
        <v>198</v>
      </c>
      <c r="CC17" s="159"/>
      <c r="CD17" s="159"/>
    </row>
    <row r="18">
      <c r="A18" s="165">
        <v>13.0</v>
      </c>
      <c r="B18" s="51" t="s">
        <v>51</v>
      </c>
      <c r="C18" s="109">
        <v>7.0</v>
      </c>
      <c r="D18" s="52">
        <v>100.0</v>
      </c>
      <c r="E18" s="109">
        <v>11.0</v>
      </c>
      <c r="F18" s="52">
        <v>100.0</v>
      </c>
      <c r="G18" s="52">
        <v>18.0</v>
      </c>
      <c r="H18" s="52">
        <v>100.0</v>
      </c>
      <c r="I18" s="13">
        <f t="shared" si="1"/>
        <v>18</v>
      </c>
      <c r="J18" s="13">
        <f t="shared" si="2"/>
        <v>100</v>
      </c>
      <c r="K18" s="109">
        <v>11.0</v>
      </c>
      <c r="L18" s="53">
        <v>100.0</v>
      </c>
      <c r="M18" s="109">
        <v>12.0</v>
      </c>
      <c r="N18" s="53">
        <v>100.0</v>
      </c>
      <c r="O18" s="52">
        <v>23.0</v>
      </c>
      <c r="P18" s="53">
        <v>100.0</v>
      </c>
      <c r="Q18" s="13">
        <f t="shared" si="3"/>
        <v>41</v>
      </c>
      <c r="R18" s="13">
        <f t="shared" si="4"/>
        <v>100</v>
      </c>
      <c r="S18" s="111">
        <v>4.0</v>
      </c>
      <c r="T18" s="95">
        <f t="shared" si="5"/>
        <v>100</v>
      </c>
      <c r="U18" s="111">
        <v>5.0</v>
      </c>
      <c r="V18" s="13">
        <f t="shared" si="6"/>
        <v>100</v>
      </c>
      <c r="W18" s="13">
        <f t="shared" si="7"/>
        <v>9</v>
      </c>
      <c r="X18" s="95">
        <f t="shared" si="8"/>
        <v>100</v>
      </c>
      <c r="Y18" s="54">
        <f t="shared" si="9"/>
        <v>50</v>
      </c>
      <c r="Z18" s="54">
        <f t="shared" si="10"/>
        <v>100</v>
      </c>
      <c r="AA18" s="53">
        <v>9.0</v>
      </c>
      <c r="AB18" s="134">
        <v>13.0</v>
      </c>
      <c r="AC18" s="54">
        <f t="shared" si="11"/>
        <v>72</v>
      </c>
      <c r="AD18" s="54">
        <f t="shared" si="12"/>
        <v>98.63013699</v>
      </c>
      <c r="AE18" s="111">
        <v>11.0</v>
      </c>
      <c r="AF18" s="111">
        <v>16.0</v>
      </c>
      <c r="AG18" s="116">
        <f t="shared" si="13"/>
        <v>99</v>
      </c>
      <c r="AH18" s="116">
        <f t="shared" si="14"/>
        <v>99</v>
      </c>
      <c r="AI18" s="111">
        <v>13.0</v>
      </c>
      <c r="AJ18" s="111">
        <v>19.0</v>
      </c>
      <c r="AK18" s="116">
        <f t="shared" si="15"/>
        <v>131</v>
      </c>
      <c r="AL18" s="116">
        <f t="shared" si="16"/>
        <v>99.24242424</v>
      </c>
      <c r="AM18" s="55">
        <v>13.0</v>
      </c>
      <c r="AN18" s="55">
        <v>19.0</v>
      </c>
      <c r="AO18" s="56">
        <f t="shared" si="17"/>
        <v>163</v>
      </c>
      <c r="AP18" s="56">
        <f t="shared" si="18"/>
        <v>98.78787879</v>
      </c>
      <c r="AQ18" s="55">
        <v>13.0</v>
      </c>
      <c r="AR18" s="55">
        <v>18.0</v>
      </c>
      <c r="AS18" s="43">
        <f t="shared" si="19"/>
        <v>194</v>
      </c>
      <c r="AT18" s="43">
        <f t="shared" si="20"/>
        <v>97.48743719</v>
      </c>
      <c r="AU18" s="166">
        <v>12.0</v>
      </c>
      <c r="AV18" s="166">
        <v>17.0</v>
      </c>
      <c r="AW18" s="166">
        <f t="shared" si="21"/>
        <v>223</v>
      </c>
      <c r="AX18" s="111">
        <f t="shared" si="22"/>
        <v>97.80701754</v>
      </c>
      <c r="AY18" s="117">
        <v>9.0</v>
      </c>
      <c r="AZ18" s="117">
        <v>12.0</v>
      </c>
      <c r="BA18" s="167">
        <f t="shared" si="23"/>
        <v>244</v>
      </c>
      <c r="BB18" s="15">
        <f t="shared" si="24"/>
        <v>96.82539683</v>
      </c>
      <c r="BC18" s="22">
        <v>10.0</v>
      </c>
      <c r="BD18" s="22">
        <v>16.0</v>
      </c>
      <c r="BE18" s="167">
        <f t="shared" si="25"/>
        <v>270</v>
      </c>
      <c r="BF18" s="15">
        <f t="shared" si="26"/>
        <v>96.77419355</v>
      </c>
      <c r="BG18" s="22">
        <v>11.0</v>
      </c>
      <c r="BH18" s="22">
        <v>19.0</v>
      </c>
      <c r="BI18" s="163">
        <f t="shared" si="27"/>
        <v>300</v>
      </c>
      <c r="BJ18" s="21">
        <f t="shared" si="28"/>
        <v>97.08737864</v>
      </c>
      <c r="BK18" s="22">
        <v>14.0</v>
      </c>
      <c r="BL18" s="159">
        <v>16.0</v>
      </c>
      <c r="BM18" s="164">
        <f t="shared" si="29"/>
        <v>330</v>
      </c>
      <c r="BN18" s="159">
        <f t="shared" si="30"/>
        <v>97.34513274</v>
      </c>
      <c r="BO18" s="22">
        <v>7.0</v>
      </c>
      <c r="BP18" s="22">
        <v>13.0</v>
      </c>
      <c r="BQ18" s="120">
        <f t="shared" si="31"/>
        <v>350</v>
      </c>
      <c r="BR18" s="22">
        <f t="shared" si="32"/>
        <v>97.22222222</v>
      </c>
      <c r="BS18" s="22">
        <v>9.0</v>
      </c>
      <c r="BT18" s="22">
        <v>17.0</v>
      </c>
      <c r="BU18" s="120">
        <f t="shared" si="33"/>
        <v>376</v>
      </c>
      <c r="BV18" s="22">
        <f t="shared" si="34"/>
        <v>96.90721649</v>
      </c>
      <c r="BW18" s="22">
        <v>2.0</v>
      </c>
      <c r="BX18" s="22">
        <v>2.0</v>
      </c>
      <c r="BY18" s="120">
        <f t="shared" si="35"/>
        <v>380</v>
      </c>
      <c r="BZ18" s="22">
        <f t="shared" si="36"/>
        <v>96.93877551</v>
      </c>
      <c r="CA18" s="164">
        <f t="shared" si="37"/>
        <v>155</v>
      </c>
      <c r="CB18" s="164">
        <f t="shared" si="38"/>
        <v>225</v>
      </c>
      <c r="CC18" s="159"/>
      <c r="CD18" s="159"/>
    </row>
    <row r="19">
      <c r="A19" s="165">
        <v>14.0</v>
      </c>
      <c r="B19" s="51" t="s">
        <v>52</v>
      </c>
      <c r="C19" s="109">
        <v>7.0</v>
      </c>
      <c r="D19" s="52">
        <v>100.0</v>
      </c>
      <c r="E19" s="109">
        <v>11.0</v>
      </c>
      <c r="F19" s="52">
        <v>100.0</v>
      </c>
      <c r="G19" s="52">
        <v>18.0</v>
      </c>
      <c r="H19" s="52">
        <v>100.0</v>
      </c>
      <c r="I19" s="13">
        <f t="shared" si="1"/>
        <v>18</v>
      </c>
      <c r="J19" s="13">
        <f t="shared" si="2"/>
        <v>100</v>
      </c>
      <c r="K19" s="109">
        <v>11.0</v>
      </c>
      <c r="L19" s="53">
        <v>100.0</v>
      </c>
      <c r="M19" s="109">
        <v>12.0</v>
      </c>
      <c r="N19" s="53">
        <v>100.0</v>
      </c>
      <c r="O19" s="52">
        <v>23.0</v>
      </c>
      <c r="P19" s="53">
        <v>100.0</v>
      </c>
      <c r="Q19" s="13">
        <f t="shared" si="3"/>
        <v>41</v>
      </c>
      <c r="R19" s="13">
        <f t="shared" si="4"/>
        <v>100</v>
      </c>
      <c r="S19" s="111">
        <v>4.0</v>
      </c>
      <c r="T19" s="95">
        <f t="shared" si="5"/>
        <v>100</v>
      </c>
      <c r="U19" s="111">
        <v>5.0</v>
      </c>
      <c r="V19" s="13">
        <f t="shared" si="6"/>
        <v>100</v>
      </c>
      <c r="W19" s="13">
        <f t="shared" si="7"/>
        <v>9</v>
      </c>
      <c r="X19" s="95">
        <f t="shared" si="8"/>
        <v>100</v>
      </c>
      <c r="Y19" s="54">
        <f t="shared" si="9"/>
        <v>50</v>
      </c>
      <c r="Z19" s="54">
        <f t="shared" si="10"/>
        <v>100</v>
      </c>
      <c r="AA19" s="53">
        <v>9.0</v>
      </c>
      <c r="AB19" s="134">
        <v>14.0</v>
      </c>
      <c r="AC19" s="54">
        <f t="shared" si="11"/>
        <v>73</v>
      </c>
      <c r="AD19" s="54">
        <f t="shared" si="12"/>
        <v>100</v>
      </c>
      <c r="AE19" s="111">
        <v>11.0</v>
      </c>
      <c r="AF19" s="111">
        <v>16.0</v>
      </c>
      <c r="AG19" s="116">
        <f t="shared" si="13"/>
        <v>100</v>
      </c>
      <c r="AH19" s="116">
        <f t="shared" si="14"/>
        <v>100</v>
      </c>
      <c r="AI19" s="111">
        <v>13.0</v>
      </c>
      <c r="AJ19" s="111">
        <v>19.0</v>
      </c>
      <c r="AK19" s="116">
        <f t="shared" si="15"/>
        <v>132</v>
      </c>
      <c r="AL19" s="116">
        <f t="shared" si="16"/>
        <v>100</v>
      </c>
      <c r="AM19" s="55">
        <v>13.0</v>
      </c>
      <c r="AN19" s="55">
        <v>20.0</v>
      </c>
      <c r="AO19" s="56">
        <f t="shared" si="17"/>
        <v>165</v>
      </c>
      <c r="AP19" s="56">
        <f t="shared" si="18"/>
        <v>100</v>
      </c>
      <c r="AQ19" s="55">
        <v>13.0</v>
      </c>
      <c r="AR19" s="55">
        <v>17.0</v>
      </c>
      <c r="AS19" s="43">
        <f t="shared" si="19"/>
        <v>195</v>
      </c>
      <c r="AT19" s="43">
        <f t="shared" si="20"/>
        <v>97.98994975</v>
      </c>
      <c r="AU19" s="166">
        <v>11.0</v>
      </c>
      <c r="AV19" s="166">
        <v>15.0</v>
      </c>
      <c r="AW19" s="166">
        <f t="shared" si="21"/>
        <v>221</v>
      </c>
      <c r="AX19" s="111">
        <f t="shared" si="22"/>
        <v>96.92982456</v>
      </c>
      <c r="AY19" s="117">
        <v>10.0</v>
      </c>
      <c r="AZ19" s="117">
        <v>11.0</v>
      </c>
      <c r="BA19" s="167">
        <f t="shared" si="23"/>
        <v>242</v>
      </c>
      <c r="BB19" s="15">
        <f t="shared" si="24"/>
        <v>96.03174603</v>
      </c>
      <c r="BC19" s="22">
        <v>11.0</v>
      </c>
      <c r="BD19" s="22">
        <v>13.0</v>
      </c>
      <c r="BE19" s="167">
        <f t="shared" si="25"/>
        <v>266</v>
      </c>
      <c r="BF19" s="15">
        <f t="shared" si="26"/>
        <v>95.34050179</v>
      </c>
      <c r="BG19" s="22">
        <v>9.0</v>
      </c>
      <c r="BH19" s="22">
        <v>15.0</v>
      </c>
      <c r="BI19" s="163">
        <f t="shared" si="27"/>
        <v>290</v>
      </c>
      <c r="BJ19" s="21">
        <f t="shared" si="28"/>
        <v>93.85113269</v>
      </c>
      <c r="BK19" s="22">
        <v>12.0</v>
      </c>
      <c r="BL19" s="159">
        <v>14.0</v>
      </c>
      <c r="BM19" s="164">
        <f t="shared" si="29"/>
        <v>316</v>
      </c>
      <c r="BN19" s="159">
        <f t="shared" si="30"/>
        <v>93.21533923</v>
      </c>
      <c r="BO19" s="22">
        <v>6.0</v>
      </c>
      <c r="BP19" s="22">
        <v>12.0</v>
      </c>
      <c r="BQ19" s="120">
        <f t="shared" si="31"/>
        <v>334</v>
      </c>
      <c r="BR19" s="22">
        <f t="shared" si="32"/>
        <v>92.77777778</v>
      </c>
      <c r="BS19" s="22">
        <v>7.0</v>
      </c>
      <c r="BT19" s="22">
        <v>14.0</v>
      </c>
      <c r="BU19" s="120">
        <f t="shared" si="33"/>
        <v>355</v>
      </c>
      <c r="BV19" s="22">
        <f t="shared" si="34"/>
        <v>91.49484536</v>
      </c>
      <c r="BW19" s="22">
        <v>2.0</v>
      </c>
      <c r="BX19" s="22">
        <v>2.0</v>
      </c>
      <c r="BY19" s="120">
        <f t="shared" si="35"/>
        <v>359</v>
      </c>
      <c r="BZ19" s="22">
        <f t="shared" si="36"/>
        <v>91.58163265</v>
      </c>
      <c r="CA19" s="164">
        <f t="shared" si="37"/>
        <v>149</v>
      </c>
      <c r="CB19" s="164">
        <f t="shared" si="38"/>
        <v>210</v>
      </c>
      <c r="CC19" s="159"/>
      <c r="CD19" s="159"/>
    </row>
    <row r="20">
      <c r="A20" s="165">
        <v>15.0</v>
      </c>
      <c r="B20" s="51" t="s">
        <v>53</v>
      </c>
      <c r="C20" s="109">
        <v>7.0</v>
      </c>
      <c r="D20" s="52">
        <v>100.0</v>
      </c>
      <c r="E20" s="109">
        <v>10.0</v>
      </c>
      <c r="F20" s="52">
        <v>90.90909</v>
      </c>
      <c r="G20" s="52">
        <v>17.0</v>
      </c>
      <c r="H20" s="52">
        <v>94.44444</v>
      </c>
      <c r="I20" s="13">
        <f t="shared" si="1"/>
        <v>17</v>
      </c>
      <c r="J20" s="13">
        <f t="shared" si="2"/>
        <v>94.44444444</v>
      </c>
      <c r="K20" s="109">
        <v>11.0</v>
      </c>
      <c r="L20" s="53">
        <v>100.0</v>
      </c>
      <c r="M20" s="109">
        <v>12.0</v>
      </c>
      <c r="N20" s="53">
        <v>100.0</v>
      </c>
      <c r="O20" s="52">
        <v>23.0</v>
      </c>
      <c r="P20" s="53">
        <v>100.0</v>
      </c>
      <c r="Q20" s="13">
        <f t="shared" si="3"/>
        <v>40</v>
      </c>
      <c r="R20" s="13">
        <f t="shared" si="4"/>
        <v>97.56097561</v>
      </c>
      <c r="S20" s="111">
        <v>3.0</v>
      </c>
      <c r="T20" s="95">
        <f t="shared" si="5"/>
        <v>75</v>
      </c>
      <c r="U20" s="111">
        <v>5.0</v>
      </c>
      <c r="V20" s="13">
        <f t="shared" si="6"/>
        <v>100</v>
      </c>
      <c r="W20" s="13">
        <f t="shared" si="7"/>
        <v>8</v>
      </c>
      <c r="X20" s="95">
        <f t="shared" si="8"/>
        <v>88.88888889</v>
      </c>
      <c r="Y20" s="54">
        <f t="shared" si="9"/>
        <v>48</v>
      </c>
      <c r="Z20" s="54">
        <f t="shared" si="10"/>
        <v>96</v>
      </c>
      <c r="AA20" s="53">
        <v>9.0</v>
      </c>
      <c r="AB20" s="134">
        <v>14.0</v>
      </c>
      <c r="AC20" s="54">
        <f t="shared" si="11"/>
        <v>71</v>
      </c>
      <c r="AD20" s="54">
        <f t="shared" si="12"/>
        <v>97.26027397</v>
      </c>
      <c r="AE20" s="111">
        <v>11.0</v>
      </c>
      <c r="AF20" s="111">
        <v>15.0</v>
      </c>
      <c r="AG20" s="116">
        <f t="shared" si="13"/>
        <v>97</v>
      </c>
      <c r="AH20" s="116">
        <f t="shared" si="14"/>
        <v>97</v>
      </c>
      <c r="AI20" s="111">
        <v>10.0</v>
      </c>
      <c r="AJ20" s="111">
        <v>14.0</v>
      </c>
      <c r="AK20" s="116">
        <f t="shared" si="15"/>
        <v>121</v>
      </c>
      <c r="AL20" s="116">
        <f t="shared" si="16"/>
        <v>91.66666667</v>
      </c>
      <c r="AM20" s="55">
        <v>13.0</v>
      </c>
      <c r="AN20" s="55">
        <v>19.0</v>
      </c>
      <c r="AO20" s="56">
        <f t="shared" si="17"/>
        <v>153</v>
      </c>
      <c r="AP20" s="56">
        <f t="shared" si="18"/>
        <v>92.72727273</v>
      </c>
      <c r="AQ20" s="55">
        <v>13.0</v>
      </c>
      <c r="AR20" s="55">
        <v>17.0</v>
      </c>
      <c r="AS20" s="43">
        <f t="shared" si="19"/>
        <v>183</v>
      </c>
      <c r="AT20" s="43">
        <f t="shared" si="20"/>
        <v>91.95979899</v>
      </c>
      <c r="AU20" s="166">
        <v>12.0</v>
      </c>
      <c r="AV20" s="166">
        <v>15.0</v>
      </c>
      <c r="AW20" s="166">
        <f t="shared" si="21"/>
        <v>210</v>
      </c>
      <c r="AX20" s="111">
        <f t="shared" si="22"/>
        <v>92.10526316</v>
      </c>
      <c r="AY20" s="117">
        <v>11.0</v>
      </c>
      <c r="AZ20" s="117">
        <v>12.0</v>
      </c>
      <c r="BA20" s="167">
        <f t="shared" si="23"/>
        <v>233</v>
      </c>
      <c r="BB20" s="15">
        <f t="shared" si="24"/>
        <v>92.46031746</v>
      </c>
      <c r="BC20" s="22">
        <v>9.0</v>
      </c>
      <c r="BD20" s="22">
        <v>16.0</v>
      </c>
      <c r="BE20" s="167">
        <f t="shared" si="25"/>
        <v>258</v>
      </c>
      <c r="BF20" s="15">
        <f t="shared" si="26"/>
        <v>92.47311828</v>
      </c>
      <c r="BG20" s="22">
        <v>10.0</v>
      </c>
      <c r="BH20" s="22">
        <v>16.0</v>
      </c>
      <c r="BI20" s="163">
        <f t="shared" si="27"/>
        <v>284</v>
      </c>
      <c r="BJ20" s="21">
        <f t="shared" si="28"/>
        <v>91.90938511</v>
      </c>
      <c r="BK20" s="22">
        <v>10.0</v>
      </c>
      <c r="BL20" s="159">
        <v>11.0</v>
      </c>
      <c r="BM20" s="164">
        <f t="shared" si="29"/>
        <v>305</v>
      </c>
      <c r="BN20" s="159">
        <f t="shared" si="30"/>
        <v>89.97050147</v>
      </c>
      <c r="BO20" s="22">
        <v>7.0</v>
      </c>
      <c r="BP20" s="22">
        <v>11.0</v>
      </c>
      <c r="BQ20" s="120">
        <f t="shared" si="31"/>
        <v>323</v>
      </c>
      <c r="BR20" s="22">
        <f t="shared" si="32"/>
        <v>89.72222222</v>
      </c>
      <c r="BS20" s="22">
        <v>9.0</v>
      </c>
      <c r="BT20" s="22">
        <v>15.0</v>
      </c>
      <c r="BU20" s="120">
        <f t="shared" si="33"/>
        <v>347</v>
      </c>
      <c r="BV20" s="22">
        <f t="shared" si="34"/>
        <v>89.43298969</v>
      </c>
      <c r="BW20" s="22">
        <v>2.0</v>
      </c>
      <c r="BX20" s="22">
        <v>1.0</v>
      </c>
      <c r="BY20" s="120">
        <f t="shared" si="35"/>
        <v>350</v>
      </c>
      <c r="BZ20" s="22">
        <f t="shared" si="36"/>
        <v>89.28571429</v>
      </c>
      <c r="CA20" s="164">
        <f t="shared" si="37"/>
        <v>147</v>
      </c>
      <c r="CB20" s="164">
        <f t="shared" si="38"/>
        <v>203</v>
      </c>
      <c r="CC20" s="159"/>
      <c r="CD20" s="159"/>
    </row>
    <row r="21">
      <c r="A21" s="165">
        <v>16.0</v>
      </c>
      <c r="B21" s="51" t="s">
        <v>54</v>
      </c>
      <c r="C21" s="109">
        <v>7.0</v>
      </c>
      <c r="D21" s="52">
        <v>100.0</v>
      </c>
      <c r="E21" s="109">
        <v>9.0</v>
      </c>
      <c r="F21" s="52">
        <v>81.81818</v>
      </c>
      <c r="G21" s="52">
        <v>16.0</v>
      </c>
      <c r="H21" s="52">
        <v>88.88889</v>
      </c>
      <c r="I21" s="13">
        <f t="shared" si="1"/>
        <v>16</v>
      </c>
      <c r="J21" s="13">
        <f t="shared" si="2"/>
        <v>88.88888889</v>
      </c>
      <c r="K21" s="109">
        <v>11.0</v>
      </c>
      <c r="L21" s="53">
        <v>100.0</v>
      </c>
      <c r="M21" s="109">
        <v>12.0</v>
      </c>
      <c r="N21" s="53">
        <v>100.0</v>
      </c>
      <c r="O21" s="52">
        <v>23.0</v>
      </c>
      <c r="P21" s="53">
        <v>100.0</v>
      </c>
      <c r="Q21" s="13">
        <f t="shared" si="3"/>
        <v>39</v>
      </c>
      <c r="R21" s="13">
        <f t="shared" si="4"/>
        <v>95.12195122</v>
      </c>
      <c r="S21" s="111">
        <v>4.0</v>
      </c>
      <c r="T21" s="95">
        <f t="shared" si="5"/>
        <v>100</v>
      </c>
      <c r="U21" s="111">
        <v>5.0</v>
      </c>
      <c r="V21" s="13">
        <f t="shared" si="6"/>
        <v>100</v>
      </c>
      <c r="W21" s="13">
        <f t="shared" si="7"/>
        <v>9</v>
      </c>
      <c r="X21" s="95">
        <f t="shared" si="8"/>
        <v>100</v>
      </c>
      <c r="Y21" s="54">
        <f t="shared" si="9"/>
        <v>48</v>
      </c>
      <c r="Z21" s="54">
        <f t="shared" si="10"/>
        <v>96</v>
      </c>
      <c r="AA21" s="53">
        <v>9.0</v>
      </c>
      <c r="AB21" s="134">
        <v>11.0</v>
      </c>
      <c r="AC21" s="54">
        <f t="shared" si="11"/>
        <v>68</v>
      </c>
      <c r="AD21" s="54">
        <f t="shared" si="12"/>
        <v>93.15068493</v>
      </c>
      <c r="AE21" s="111">
        <v>11.0</v>
      </c>
      <c r="AF21" s="111">
        <v>16.0</v>
      </c>
      <c r="AG21" s="116">
        <f t="shared" si="13"/>
        <v>95</v>
      </c>
      <c r="AH21" s="116">
        <f t="shared" si="14"/>
        <v>95</v>
      </c>
      <c r="AI21" s="111">
        <v>9.0</v>
      </c>
      <c r="AJ21" s="111">
        <v>14.0</v>
      </c>
      <c r="AK21" s="116">
        <f t="shared" si="15"/>
        <v>118</v>
      </c>
      <c r="AL21" s="116">
        <f t="shared" si="16"/>
        <v>89.39393939</v>
      </c>
      <c r="AM21" s="55">
        <v>12.0</v>
      </c>
      <c r="AN21" s="55">
        <v>18.0</v>
      </c>
      <c r="AO21" s="56">
        <f t="shared" si="17"/>
        <v>148</v>
      </c>
      <c r="AP21" s="56">
        <f t="shared" si="18"/>
        <v>89.6969697</v>
      </c>
      <c r="AQ21" s="55">
        <v>13.0</v>
      </c>
      <c r="AR21" s="55">
        <v>18.0</v>
      </c>
      <c r="AS21" s="43">
        <f t="shared" si="19"/>
        <v>179</v>
      </c>
      <c r="AT21" s="43">
        <f t="shared" si="20"/>
        <v>89.94974874</v>
      </c>
      <c r="AU21" s="166">
        <v>12.0</v>
      </c>
      <c r="AV21" s="166">
        <v>17.0</v>
      </c>
      <c r="AW21" s="166">
        <f t="shared" si="21"/>
        <v>208</v>
      </c>
      <c r="AX21" s="111">
        <f t="shared" si="22"/>
        <v>91.22807018</v>
      </c>
      <c r="AY21" s="117">
        <v>11.0</v>
      </c>
      <c r="AZ21" s="117">
        <v>12.0</v>
      </c>
      <c r="BA21" s="167">
        <f t="shared" si="23"/>
        <v>231</v>
      </c>
      <c r="BB21" s="15">
        <f t="shared" si="24"/>
        <v>91.66666667</v>
      </c>
      <c r="BC21" s="22">
        <v>8.0</v>
      </c>
      <c r="BD21" s="22">
        <v>12.0</v>
      </c>
      <c r="BE21" s="167">
        <f t="shared" si="25"/>
        <v>251</v>
      </c>
      <c r="BF21" s="15">
        <f t="shared" si="26"/>
        <v>89.96415771</v>
      </c>
      <c r="BG21" s="22">
        <v>9.0</v>
      </c>
      <c r="BH21" s="22">
        <v>16.0</v>
      </c>
      <c r="BI21" s="163">
        <f t="shared" si="27"/>
        <v>276</v>
      </c>
      <c r="BJ21" s="21">
        <f t="shared" si="28"/>
        <v>89.32038835</v>
      </c>
      <c r="BK21" s="22">
        <v>12.0</v>
      </c>
      <c r="BL21" s="159">
        <v>16.0</v>
      </c>
      <c r="BM21" s="164">
        <f t="shared" si="29"/>
        <v>304</v>
      </c>
      <c r="BN21" s="159">
        <f t="shared" si="30"/>
        <v>89.67551622</v>
      </c>
      <c r="BO21" s="22">
        <v>8.0</v>
      </c>
      <c r="BP21" s="22">
        <v>13.0</v>
      </c>
      <c r="BQ21" s="120">
        <f t="shared" si="31"/>
        <v>325</v>
      </c>
      <c r="BR21" s="22">
        <f t="shared" si="32"/>
        <v>90.27777778</v>
      </c>
      <c r="BS21" s="22">
        <v>8.0</v>
      </c>
      <c r="BT21" s="22">
        <v>17.0</v>
      </c>
      <c r="BU21" s="120">
        <f t="shared" si="33"/>
        <v>350</v>
      </c>
      <c r="BV21" s="22">
        <f t="shared" si="34"/>
        <v>90.20618557</v>
      </c>
      <c r="BW21" s="22">
        <v>2.0</v>
      </c>
      <c r="BX21" s="22">
        <v>2.0</v>
      </c>
      <c r="BY21" s="120">
        <f t="shared" si="35"/>
        <v>354</v>
      </c>
      <c r="BZ21" s="22">
        <f t="shared" si="36"/>
        <v>90.30612245</v>
      </c>
      <c r="CA21" s="164">
        <f t="shared" si="37"/>
        <v>146</v>
      </c>
      <c r="CB21" s="164">
        <f t="shared" si="38"/>
        <v>208</v>
      </c>
      <c r="CC21" s="159"/>
      <c r="CD21" s="159"/>
    </row>
    <row r="22">
      <c r="A22" s="165">
        <v>17.0</v>
      </c>
      <c r="B22" s="51" t="s">
        <v>55</v>
      </c>
      <c r="C22" s="109">
        <v>7.0</v>
      </c>
      <c r="D22" s="52">
        <v>100.0</v>
      </c>
      <c r="E22" s="109">
        <v>11.0</v>
      </c>
      <c r="F22" s="52">
        <v>100.0</v>
      </c>
      <c r="G22" s="52">
        <v>18.0</v>
      </c>
      <c r="H22" s="52">
        <v>100.0</v>
      </c>
      <c r="I22" s="13">
        <f t="shared" si="1"/>
        <v>18</v>
      </c>
      <c r="J22" s="13">
        <f t="shared" si="2"/>
        <v>100</v>
      </c>
      <c r="K22" s="109">
        <v>11.0</v>
      </c>
      <c r="L22" s="53">
        <v>100.0</v>
      </c>
      <c r="M22" s="109">
        <v>12.0</v>
      </c>
      <c r="N22" s="53">
        <v>100.0</v>
      </c>
      <c r="O22" s="52">
        <v>23.0</v>
      </c>
      <c r="P22" s="53">
        <v>100.0</v>
      </c>
      <c r="Q22" s="13">
        <f t="shared" si="3"/>
        <v>41</v>
      </c>
      <c r="R22" s="13">
        <f t="shared" si="4"/>
        <v>100</v>
      </c>
      <c r="S22" s="111">
        <v>4.0</v>
      </c>
      <c r="T22" s="95">
        <f t="shared" si="5"/>
        <v>100</v>
      </c>
      <c r="U22" s="111">
        <v>5.0</v>
      </c>
      <c r="V22" s="13">
        <f t="shared" si="6"/>
        <v>100</v>
      </c>
      <c r="W22" s="13">
        <f t="shared" si="7"/>
        <v>9</v>
      </c>
      <c r="X22" s="95">
        <f t="shared" si="8"/>
        <v>100</v>
      </c>
      <c r="Y22" s="54">
        <f t="shared" si="9"/>
        <v>50</v>
      </c>
      <c r="Z22" s="54">
        <f t="shared" si="10"/>
        <v>100</v>
      </c>
      <c r="AA22" s="53">
        <v>8.0</v>
      </c>
      <c r="AB22" s="134">
        <v>14.0</v>
      </c>
      <c r="AC22" s="54">
        <f t="shared" si="11"/>
        <v>72</v>
      </c>
      <c r="AD22" s="54">
        <f t="shared" si="12"/>
        <v>98.63013699</v>
      </c>
      <c r="AE22" s="111">
        <v>10.0</v>
      </c>
      <c r="AF22" s="111">
        <v>16.0</v>
      </c>
      <c r="AG22" s="116">
        <f t="shared" si="13"/>
        <v>98</v>
      </c>
      <c r="AH22" s="116">
        <f t="shared" si="14"/>
        <v>98</v>
      </c>
      <c r="AI22" s="111">
        <v>12.0</v>
      </c>
      <c r="AJ22" s="111">
        <v>17.0</v>
      </c>
      <c r="AK22" s="116">
        <f t="shared" si="15"/>
        <v>127</v>
      </c>
      <c r="AL22" s="116">
        <f t="shared" si="16"/>
        <v>96.21212121</v>
      </c>
      <c r="AM22" s="55">
        <v>12.0</v>
      </c>
      <c r="AN22" s="55">
        <v>17.0</v>
      </c>
      <c r="AO22" s="56">
        <f t="shared" si="17"/>
        <v>156</v>
      </c>
      <c r="AP22" s="56">
        <f t="shared" si="18"/>
        <v>94.54545455</v>
      </c>
      <c r="AQ22" s="55">
        <v>12.0</v>
      </c>
      <c r="AR22" s="55">
        <v>20.0</v>
      </c>
      <c r="AS22" s="43">
        <f t="shared" si="19"/>
        <v>188</v>
      </c>
      <c r="AT22" s="43">
        <f t="shared" si="20"/>
        <v>94.47236181</v>
      </c>
      <c r="AU22" s="166">
        <v>11.0</v>
      </c>
      <c r="AV22" s="166">
        <v>13.0</v>
      </c>
      <c r="AW22" s="166">
        <f t="shared" si="21"/>
        <v>212</v>
      </c>
      <c r="AX22" s="111">
        <f t="shared" si="22"/>
        <v>92.98245614</v>
      </c>
      <c r="AY22" s="117">
        <v>10.0</v>
      </c>
      <c r="AZ22" s="117">
        <v>11.0</v>
      </c>
      <c r="BA22" s="167">
        <f t="shared" si="23"/>
        <v>233</v>
      </c>
      <c r="BB22" s="15">
        <f t="shared" si="24"/>
        <v>92.46031746</v>
      </c>
      <c r="BC22" s="22">
        <v>10.0</v>
      </c>
      <c r="BD22" s="22">
        <v>14.0</v>
      </c>
      <c r="BE22" s="167">
        <f t="shared" si="25"/>
        <v>257</v>
      </c>
      <c r="BF22" s="15">
        <f t="shared" si="26"/>
        <v>92.11469534</v>
      </c>
      <c r="BG22" s="22">
        <v>11.0</v>
      </c>
      <c r="BH22" s="22">
        <v>18.0</v>
      </c>
      <c r="BI22" s="163">
        <f t="shared" si="27"/>
        <v>286</v>
      </c>
      <c r="BJ22" s="21">
        <f t="shared" si="28"/>
        <v>92.5566343</v>
      </c>
      <c r="BK22" s="22">
        <v>13.0</v>
      </c>
      <c r="BL22" s="159">
        <v>14.0</v>
      </c>
      <c r="BM22" s="164">
        <f t="shared" si="29"/>
        <v>313</v>
      </c>
      <c r="BN22" s="159">
        <f t="shared" si="30"/>
        <v>92.33038348</v>
      </c>
      <c r="BO22" s="22">
        <v>6.0</v>
      </c>
      <c r="BP22" s="22">
        <v>9.0</v>
      </c>
      <c r="BQ22" s="120">
        <f t="shared" si="31"/>
        <v>328</v>
      </c>
      <c r="BR22" s="22">
        <f t="shared" si="32"/>
        <v>91.11111111</v>
      </c>
      <c r="BS22" s="22">
        <v>6.0</v>
      </c>
      <c r="BT22" s="22">
        <v>10.0</v>
      </c>
      <c r="BU22" s="120">
        <f t="shared" si="33"/>
        <v>344</v>
      </c>
      <c r="BV22" s="22">
        <f t="shared" si="34"/>
        <v>88.65979381</v>
      </c>
      <c r="BW22" s="22">
        <v>2.0</v>
      </c>
      <c r="BX22" s="22">
        <v>2.0</v>
      </c>
      <c r="BY22" s="120">
        <f t="shared" si="35"/>
        <v>348</v>
      </c>
      <c r="BZ22" s="22">
        <f t="shared" si="36"/>
        <v>88.7755102</v>
      </c>
      <c r="CA22" s="164">
        <f t="shared" si="37"/>
        <v>145</v>
      </c>
      <c r="CB22" s="164">
        <f t="shared" si="38"/>
        <v>203</v>
      </c>
      <c r="CC22" s="159"/>
      <c r="CD22" s="159"/>
    </row>
    <row r="23">
      <c r="A23" s="165">
        <v>18.0</v>
      </c>
      <c r="B23" s="51" t="s">
        <v>56</v>
      </c>
      <c r="C23" s="109">
        <v>7.0</v>
      </c>
      <c r="D23" s="52">
        <v>100.0</v>
      </c>
      <c r="E23" s="109">
        <v>10.0</v>
      </c>
      <c r="F23" s="52">
        <v>90.90909</v>
      </c>
      <c r="G23" s="52">
        <v>17.0</v>
      </c>
      <c r="H23" s="52">
        <v>94.44444</v>
      </c>
      <c r="I23" s="13">
        <f t="shared" si="1"/>
        <v>17</v>
      </c>
      <c r="J23" s="13">
        <f t="shared" si="2"/>
        <v>94.44444444</v>
      </c>
      <c r="K23" s="109">
        <v>10.0</v>
      </c>
      <c r="L23" s="53">
        <v>90.90909</v>
      </c>
      <c r="M23" s="109">
        <v>12.0</v>
      </c>
      <c r="N23" s="53">
        <v>100.0</v>
      </c>
      <c r="O23" s="52">
        <v>22.0</v>
      </c>
      <c r="P23" s="53">
        <v>95.65217</v>
      </c>
      <c r="Q23" s="13">
        <f t="shared" si="3"/>
        <v>39</v>
      </c>
      <c r="R23" s="13">
        <f t="shared" si="4"/>
        <v>95.12195122</v>
      </c>
      <c r="S23" s="111">
        <v>4.0</v>
      </c>
      <c r="T23" s="95">
        <f t="shared" si="5"/>
        <v>100</v>
      </c>
      <c r="U23" s="111">
        <v>5.0</v>
      </c>
      <c r="V23" s="13">
        <f t="shared" si="6"/>
        <v>100</v>
      </c>
      <c r="W23" s="13">
        <f t="shared" si="7"/>
        <v>9</v>
      </c>
      <c r="X23" s="95">
        <f t="shared" si="8"/>
        <v>100</v>
      </c>
      <c r="Y23" s="54">
        <f t="shared" si="9"/>
        <v>48</v>
      </c>
      <c r="Z23" s="54">
        <f t="shared" si="10"/>
        <v>96</v>
      </c>
      <c r="AA23" s="53">
        <v>9.0</v>
      </c>
      <c r="AB23" s="134">
        <v>14.0</v>
      </c>
      <c r="AC23" s="54">
        <f t="shared" si="11"/>
        <v>71</v>
      </c>
      <c r="AD23" s="54">
        <f t="shared" si="12"/>
        <v>97.26027397</v>
      </c>
      <c r="AE23" s="111">
        <v>10.0</v>
      </c>
      <c r="AF23" s="111">
        <v>15.0</v>
      </c>
      <c r="AG23" s="116">
        <f t="shared" si="13"/>
        <v>96</v>
      </c>
      <c r="AH23" s="116">
        <f t="shared" si="14"/>
        <v>96</v>
      </c>
      <c r="AI23" s="111">
        <v>12.0</v>
      </c>
      <c r="AJ23" s="111">
        <v>18.0</v>
      </c>
      <c r="AK23" s="116">
        <f t="shared" si="15"/>
        <v>126</v>
      </c>
      <c r="AL23" s="116">
        <f t="shared" si="16"/>
        <v>95.45454545</v>
      </c>
      <c r="AM23" s="55">
        <v>13.0</v>
      </c>
      <c r="AN23" s="55">
        <v>20.0</v>
      </c>
      <c r="AO23" s="56">
        <f t="shared" si="17"/>
        <v>159</v>
      </c>
      <c r="AP23" s="56">
        <f t="shared" si="18"/>
        <v>96.36363636</v>
      </c>
      <c r="AQ23" s="55">
        <v>13.0</v>
      </c>
      <c r="AR23" s="55">
        <v>17.0</v>
      </c>
      <c r="AS23" s="43">
        <f t="shared" si="19"/>
        <v>189</v>
      </c>
      <c r="AT23" s="43">
        <f t="shared" si="20"/>
        <v>94.97487437</v>
      </c>
      <c r="AU23" s="166">
        <v>12.0</v>
      </c>
      <c r="AV23" s="166">
        <v>17.0</v>
      </c>
      <c r="AW23" s="166">
        <f t="shared" si="21"/>
        <v>218</v>
      </c>
      <c r="AX23" s="111">
        <f t="shared" si="22"/>
        <v>95.61403509</v>
      </c>
      <c r="AY23" s="117">
        <v>9.0</v>
      </c>
      <c r="AZ23" s="117">
        <v>13.0</v>
      </c>
      <c r="BA23" s="167">
        <f t="shared" si="23"/>
        <v>240</v>
      </c>
      <c r="BB23" s="15">
        <f t="shared" si="24"/>
        <v>95.23809524</v>
      </c>
      <c r="BC23" s="22">
        <v>11.0</v>
      </c>
      <c r="BD23" s="22">
        <v>15.0</v>
      </c>
      <c r="BE23" s="167">
        <f t="shared" si="25"/>
        <v>266</v>
      </c>
      <c r="BF23" s="15">
        <f t="shared" si="26"/>
        <v>95.34050179</v>
      </c>
      <c r="BG23" s="22">
        <v>11.0</v>
      </c>
      <c r="BH23" s="22">
        <v>17.0</v>
      </c>
      <c r="BI23" s="163">
        <f t="shared" si="27"/>
        <v>294</v>
      </c>
      <c r="BJ23" s="21">
        <f t="shared" si="28"/>
        <v>95.14563107</v>
      </c>
      <c r="BK23" s="22">
        <v>12.0</v>
      </c>
      <c r="BL23" s="159">
        <v>15.0</v>
      </c>
      <c r="BM23" s="164">
        <f t="shared" si="29"/>
        <v>321</v>
      </c>
      <c r="BN23" s="159">
        <f t="shared" si="30"/>
        <v>94.69026549</v>
      </c>
      <c r="BO23" s="22">
        <v>7.0</v>
      </c>
      <c r="BP23" s="22">
        <v>13.0</v>
      </c>
      <c r="BQ23" s="120">
        <f t="shared" si="31"/>
        <v>341</v>
      </c>
      <c r="BR23" s="22">
        <f t="shared" si="32"/>
        <v>94.72222222</v>
      </c>
      <c r="BS23" s="22">
        <v>9.0</v>
      </c>
      <c r="BT23" s="22">
        <v>14.0</v>
      </c>
      <c r="BU23" s="120">
        <f t="shared" si="33"/>
        <v>364</v>
      </c>
      <c r="BV23" s="22">
        <f t="shared" si="34"/>
        <v>93.81443299</v>
      </c>
      <c r="BW23" s="22">
        <v>2.0</v>
      </c>
      <c r="BX23" s="22">
        <v>2.0</v>
      </c>
      <c r="BY23" s="120">
        <f t="shared" si="35"/>
        <v>368</v>
      </c>
      <c r="BZ23" s="22">
        <f t="shared" si="36"/>
        <v>93.87755102</v>
      </c>
      <c r="CA23" s="164">
        <f t="shared" si="37"/>
        <v>151</v>
      </c>
      <c r="CB23" s="164">
        <f t="shared" si="38"/>
        <v>217</v>
      </c>
      <c r="CC23" s="159"/>
      <c r="CD23" s="159"/>
    </row>
    <row r="24">
      <c r="A24" s="165">
        <v>19.0</v>
      </c>
      <c r="B24" s="51" t="s">
        <v>57</v>
      </c>
      <c r="C24" s="109">
        <v>7.0</v>
      </c>
      <c r="D24" s="52">
        <v>100.0</v>
      </c>
      <c r="E24" s="109">
        <v>11.0</v>
      </c>
      <c r="F24" s="52">
        <v>100.0</v>
      </c>
      <c r="G24" s="52">
        <v>18.0</v>
      </c>
      <c r="H24" s="52">
        <v>100.0</v>
      </c>
      <c r="I24" s="13">
        <f t="shared" si="1"/>
        <v>18</v>
      </c>
      <c r="J24" s="13">
        <f t="shared" si="2"/>
        <v>100</v>
      </c>
      <c r="K24" s="109">
        <v>11.0</v>
      </c>
      <c r="L24" s="53">
        <v>100.0</v>
      </c>
      <c r="M24" s="109">
        <v>12.0</v>
      </c>
      <c r="N24" s="53">
        <v>100.0</v>
      </c>
      <c r="O24" s="52">
        <v>23.0</v>
      </c>
      <c r="P24" s="53">
        <v>100.0</v>
      </c>
      <c r="Q24" s="13">
        <f t="shared" si="3"/>
        <v>41</v>
      </c>
      <c r="R24" s="13">
        <f t="shared" si="4"/>
        <v>100</v>
      </c>
      <c r="S24" s="111">
        <v>4.0</v>
      </c>
      <c r="T24" s="95">
        <f t="shared" si="5"/>
        <v>100</v>
      </c>
      <c r="U24" s="111">
        <v>5.0</v>
      </c>
      <c r="V24" s="13">
        <f t="shared" si="6"/>
        <v>100</v>
      </c>
      <c r="W24" s="13">
        <f t="shared" si="7"/>
        <v>9</v>
      </c>
      <c r="X24" s="95">
        <f t="shared" si="8"/>
        <v>100</v>
      </c>
      <c r="Y24" s="54">
        <f t="shared" si="9"/>
        <v>50</v>
      </c>
      <c r="Z24" s="54">
        <f t="shared" si="10"/>
        <v>100</v>
      </c>
      <c r="AA24" s="53">
        <v>8.0</v>
      </c>
      <c r="AB24" s="134">
        <v>12.0</v>
      </c>
      <c r="AC24" s="54">
        <f t="shared" si="11"/>
        <v>70</v>
      </c>
      <c r="AD24" s="54">
        <f t="shared" si="12"/>
        <v>95.89041096</v>
      </c>
      <c r="AE24" s="111">
        <v>11.0</v>
      </c>
      <c r="AF24" s="111">
        <v>16.0</v>
      </c>
      <c r="AG24" s="116">
        <f t="shared" si="13"/>
        <v>97</v>
      </c>
      <c r="AH24" s="116">
        <f t="shared" si="14"/>
        <v>97</v>
      </c>
      <c r="AI24" s="111">
        <v>13.0</v>
      </c>
      <c r="AJ24" s="111">
        <v>19.0</v>
      </c>
      <c r="AK24" s="116">
        <f t="shared" si="15"/>
        <v>129</v>
      </c>
      <c r="AL24" s="116">
        <f t="shared" si="16"/>
        <v>97.72727273</v>
      </c>
      <c r="AM24" s="55">
        <v>12.0</v>
      </c>
      <c r="AN24" s="55">
        <v>20.0</v>
      </c>
      <c r="AO24" s="56">
        <f t="shared" si="17"/>
        <v>161</v>
      </c>
      <c r="AP24" s="56">
        <f t="shared" si="18"/>
        <v>97.57575758</v>
      </c>
      <c r="AQ24" s="55">
        <v>13.0</v>
      </c>
      <c r="AR24" s="55">
        <v>17.0</v>
      </c>
      <c r="AS24" s="43">
        <f t="shared" si="19"/>
        <v>191</v>
      </c>
      <c r="AT24" s="43">
        <f t="shared" si="20"/>
        <v>95.9798995</v>
      </c>
      <c r="AU24" s="166">
        <v>12.0</v>
      </c>
      <c r="AV24" s="166">
        <v>13.0</v>
      </c>
      <c r="AW24" s="166">
        <f t="shared" si="21"/>
        <v>216</v>
      </c>
      <c r="AX24" s="111">
        <f t="shared" si="22"/>
        <v>94.73684211</v>
      </c>
      <c r="AY24" s="117">
        <v>7.0</v>
      </c>
      <c r="AZ24" s="117">
        <v>11.0</v>
      </c>
      <c r="BA24" s="167">
        <f t="shared" si="23"/>
        <v>234</v>
      </c>
      <c r="BB24" s="15">
        <f t="shared" si="24"/>
        <v>92.85714286</v>
      </c>
      <c r="BC24" s="22">
        <v>11.0</v>
      </c>
      <c r="BD24" s="22">
        <v>16.0</v>
      </c>
      <c r="BE24" s="167">
        <f t="shared" si="25"/>
        <v>261</v>
      </c>
      <c r="BF24" s="15">
        <f t="shared" si="26"/>
        <v>93.5483871</v>
      </c>
      <c r="BG24" s="22">
        <v>11.0</v>
      </c>
      <c r="BH24" s="22">
        <v>16.0</v>
      </c>
      <c r="BI24" s="163">
        <f t="shared" si="27"/>
        <v>288</v>
      </c>
      <c r="BJ24" s="21">
        <f t="shared" si="28"/>
        <v>93.2038835</v>
      </c>
      <c r="BK24" s="22">
        <v>9.0</v>
      </c>
      <c r="BL24" s="159">
        <v>12.0</v>
      </c>
      <c r="BM24" s="164">
        <f t="shared" si="29"/>
        <v>309</v>
      </c>
      <c r="BN24" s="159">
        <f t="shared" si="30"/>
        <v>91.15044248</v>
      </c>
      <c r="BO24" s="22">
        <v>6.0</v>
      </c>
      <c r="BP24" s="22">
        <v>10.0</v>
      </c>
      <c r="BQ24" s="120">
        <f t="shared" si="31"/>
        <v>325</v>
      </c>
      <c r="BR24" s="22">
        <f t="shared" si="32"/>
        <v>90.27777778</v>
      </c>
      <c r="BS24" s="22">
        <v>6.0</v>
      </c>
      <c r="BT24" s="22">
        <v>11.0</v>
      </c>
      <c r="BU24" s="120">
        <f t="shared" si="33"/>
        <v>342</v>
      </c>
      <c r="BV24" s="22">
        <f t="shared" si="34"/>
        <v>88.1443299</v>
      </c>
      <c r="BW24" s="22">
        <v>2.0</v>
      </c>
      <c r="BX24" s="22">
        <v>2.0</v>
      </c>
      <c r="BY24" s="120">
        <f t="shared" si="35"/>
        <v>346</v>
      </c>
      <c r="BZ24" s="22">
        <f t="shared" si="36"/>
        <v>88.26530612</v>
      </c>
      <c r="CA24" s="164">
        <f t="shared" si="37"/>
        <v>143</v>
      </c>
      <c r="CB24" s="164">
        <f t="shared" si="38"/>
        <v>203</v>
      </c>
      <c r="CC24" s="159"/>
      <c r="CD24" s="159"/>
    </row>
    <row r="25">
      <c r="A25" s="165">
        <v>20.0</v>
      </c>
      <c r="B25" s="51" t="s">
        <v>59</v>
      </c>
      <c r="C25" s="109">
        <v>7.0</v>
      </c>
      <c r="D25" s="52">
        <v>100.0</v>
      </c>
      <c r="E25" s="109">
        <v>10.0</v>
      </c>
      <c r="F25" s="52">
        <v>90.90909</v>
      </c>
      <c r="G25" s="52">
        <v>17.0</v>
      </c>
      <c r="H25" s="52">
        <v>94.44444</v>
      </c>
      <c r="I25" s="13">
        <f t="shared" si="1"/>
        <v>17</v>
      </c>
      <c r="J25" s="13">
        <f t="shared" si="2"/>
        <v>94.44444444</v>
      </c>
      <c r="K25" s="109">
        <v>10.0</v>
      </c>
      <c r="L25" s="53">
        <v>90.90909</v>
      </c>
      <c r="M25" s="109">
        <v>11.0</v>
      </c>
      <c r="N25" s="53">
        <v>91.66667</v>
      </c>
      <c r="O25" s="52">
        <v>21.0</v>
      </c>
      <c r="P25" s="53">
        <v>91.30435</v>
      </c>
      <c r="Q25" s="13">
        <f t="shared" si="3"/>
        <v>38</v>
      </c>
      <c r="R25" s="13">
        <f t="shared" si="4"/>
        <v>92.68292683</v>
      </c>
      <c r="S25" s="111">
        <v>4.0</v>
      </c>
      <c r="T25" s="95">
        <f t="shared" si="5"/>
        <v>100</v>
      </c>
      <c r="U25" s="111">
        <v>5.0</v>
      </c>
      <c r="V25" s="13">
        <f t="shared" si="6"/>
        <v>100</v>
      </c>
      <c r="W25" s="13">
        <f t="shared" si="7"/>
        <v>9</v>
      </c>
      <c r="X25" s="95">
        <f t="shared" si="8"/>
        <v>100</v>
      </c>
      <c r="Y25" s="54">
        <f t="shared" si="9"/>
        <v>47</v>
      </c>
      <c r="Z25" s="54">
        <f t="shared" si="10"/>
        <v>94</v>
      </c>
      <c r="AA25" s="53">
        <v>9.0</v>
      </c>
      <c r="AB25" s="134">
        <v>14.0</v>
      </c>
      <c r="AC25" s="54">
        <f t="shared" si="11"/>
        <v>70</v>
      </c>
      <c r="AD25" s="54">
        <f t="shared" si="12"/>
        <v>95.89041096</v>
      </c>
      <c r="AE25" s="111">
        <v>8.0</v>
      </c>
      <c r="AF25" s="111">
        <v>12.0</v>
      </c>
      <c r="AG25" s="116">
        <f t="shared" si="13"/>
        <v>90</v>
      </c>
      <c r="AH25" s="116">
        <f t="shared" si="14"/>
        <v>90</v>
      </c>
      <c r="AI25" s="111">
        <v>11.0</v>
      </c>
      <c r="AJ25" s="111">
        <v>18.0</v>
      </c>
      <c r="AK25" s="116">
        <f t="shared" si="15"/>
        <v>119</v>
      </c>
      <c r="AL25" s="116">
        <f t="shared" si="16"/>
        <v>90.15151515</v>
      </c>
      <c r="AM25" s="55">
        <v>11.0</v>
      </c>
      <c r="AN25" s="55">
        <v>17.0</v>
      </c>
      <c r="AO25" s="56">
        <f t="shared" si="17"/>
        <v>147</v>
      </c>
      <c r="AP25" s="56">
        <f t="shared" si="18"/>
        <v>89.09090909</v>
      </c>
      <c r="AQ25" s="55">
        <v>9.0</v>
      </c>
      <c r="AR25" s="55">
        <v>16.0</v>
      </c>
      <c r="AS25" s="43">
        <f t="shared" si="19"/>
        <v>172</v>
      </c>
      <c r="AT25" s="43">
        <f t="shared" si="20"/>
        <v>86.4321608</v>
      </c>
      <c r="AU25" s="166">
        <v>11.0</v>
      </c>
      <c r="AV25" s="166">
        <v>17.0</v>
      </c>
      <c r="AW25" s="166">
        <f t="shared" si="21"/>
        <v>200</v>
      </c>
      <c r="AX25" s="111">
        <f t="shared" si="22"/>
        <v>87.71929825</v>
      </c>
      <c r="AY25" s="117">
        <v>11.0</v>
      </c>
      <c r="AZ25" s="117">
        <v>12.0</v>
      </c>
      <c r="BA25" s="167">
        <f t="shared" si="23"/>
        <v>223</v>
      </c>
      <c r="BB25" s="15">
        <f t="shared" si="24"/>
        <v>88.49206349</v>
      </c>
      <c r="BC25" s="22">
        <v>10.0</v>
      </c>
      <c r="BD25" s="22">
        <v>12.0</v>
      </c>
      <c r="BE25" s="167">
        <f t="shared" si="25"/>
        <v>245</v>
      </c>
      <c r="BF25" s="15">
        <f t="shared" si="26"/>
        <v>87.81362007</v>
      </c>
      <c r="BG25" s="22">
        <v>9.0</v>
      </c>
      <c r="BH25" s="22">
        <v>16.0</v>
      </c>
      <c r="BI25" s="163">
        <f t="shared" si="27"/>
        <v>270</v>
      </c>
      <c r="BJ25" s="21">
        <f t="shared" si="28"/>
        <v>87.37864078</v>
      </c>
      <c r="BK25" s="22">
        <v>13.0</v>
      </c>
      <c r="BL25" s="159">
        <v>14.0</v>
      </c>
      <c r="BM25" s="164">
        <f t="shared" si="29"/>
        <v>297</v>
      </c>
      <c r="BN25" s="159">
        <f t="shared" si="30"/>
        <v>87.61061947</v>
      </c>
      <c r="BO25" s="22">
        <v>8.0</v>
      </c>
      <c r="BP25" s="22">
        <v>12.0</v>
      </c>
      <c r="BQ25" s="120">
        <f t="shared" si="31"/>
        <v>317</v>
      </c>
      <c r="BR25" s="22">
        <f t="shared" si="32"/>
        <v>88.05555556</v>
      </c>
      <c r="BS25" s="22">
        <v>9.0</v>
      </c>
      <c r="BT25" s="22">
        <v>16.0</v>
      </c>
      <c r="BU25" s="120">
        <f t="shared" si="33"/>
        <v>342</v>
      </c>
      <c r="BV25" s="22">
        <f t="shared" si="34"/>
        <v>88.1443299</v>
      </c>
      <c r="BW25" s="22">
        <v>2.0</v>
      </c>
      <c r="BX25" s="22">
        <v>2.0</v>
      </c>
      <c r="BY25" s="120">
        <f t="shared" si="35"/>
        <v>346</v>
      </c>
      <c r="BZ25" s="22">
        <f t="shared" si="36"/>
        <v>88.26530612</v>
      </c>
      <c r="CA25" s="164">
        <f t="shared" si="37"/>
        <v>142</v>
      </c>
      <c r="CB25" s="164">
        <f t="shared" si="38"/>
        <v>204</v>
      </c>
      <c r="CC25" s="159"/>
      <c r="CD25" s="159"/>
    </row>
    <row r="26">
      <c r="A26" s="165">
        <v>21.0</v>
      </c>
      <c r="B26" s="51" t="s">
        <v>60</v>
      </c>
      <c r="C26" s="109">
        <v>7.0</v>
      </c>
      <c r="D26" s="52">
        <v>100.0</v>
      </c>
      <c r="E26" s="109">
        <v>11.0</v>
      </c>
      <c r="F26" s="52">
        <v>100.0</v>
      </c>
      <c r="G26" s="52">
        <v>18.0</v>
      </c>
      <c r="H26" s="52">
        <v>100.0</v>
      </c>
      <c r="I26" s="13">
        <f t="shared" si="1"/>
        <v>18</v>
      </c>
      <c r="J26" s="13">
        <f t="shared" si="2"/>
        <v>100</v>
      </c>
      <c r="K26" s="109">
        <v>11.0</v>
      </c>
      <c r="L26" s="53">
        <v>100.0</v>
      </c>
      <c r="M26" s="109">
        <v>12.0</v>
      </c>
      <c r="N26" s="53">
        <v>100.0</v>
      </c>
      <c r="O26" s="52">
        <v>23.0</v>
      </c>
      <c r="P26" s="53">
        <v>100.0</v>
      </c>
      <c r="Q26" s="13">
        <f t="shared" si="3"/>
        <v>41</v>
      </c>
      <c r="R26" s="13">
        <f t="shared" si="4"/>
        <v>100</v>
      </c>
      <c r="S26" s="111">
        <v>4.0</v>
      </c>
      <c r="T26" s="95">
        <f t="shared" si="5"/>
        <v>100</v>
      </c>
      <c r="U26" s="111">
        <v>5.0</v>
      </c>
      <c r="V26" s="13">
        <f t="shared" si="6"/>
        <v>100</v>
      </c>
      <c r="W26" s="13">
        <f t="shared" si="7"/>
        <v>9</v>
      </c>
      <c r="X26" s="95">
        <f t="shared" si="8"/>
        <v>100</v>
      </c>
      <c r="Y26" s="54">
        <f t="shared" si="9"/>
        <v>50</v>
      </c>
      <c r="Z26" s="54">
        <f t="shared" si="10"/>
        <v>100</v>
      </c>
      <c r="AA26" s="53">
        <v>9.0</v>
      </c>
      <c r="AB26" s="134">
        <v>14.0</v>
      </c>
      <c r="AC26" s="54">
        <f t="shared" si="11"/>
        <v>73</v>
      </c>
      <c r="AD26" s="54">
        <f t="shared" si="12"/>
        <v>100</v>
      </c>
      <c r="AE26" s="111">
        <v>11.0</v>
      </c>
      <c r="AF26" s="111">
        <v>16.0</v>
      </c>
      <c r="AG26" s="116">
        <f t="shared" si="13"/>
        <v>100</v>
      </c>
      <c r="AH26" s="116">
        <f t="shared" si="14"/>
        <v>100</v>
      </c>
      <c r="AI26" s="111">
        <v>10.0</v>
      </c>
      <c r="AJ26" s="111">
        <v>14.0</v>
      </c>
      <c r="AK26" s="116">
        <f t="shared" si="15"/>
        <v>124</v>
      </c>
      <c r="AL26" s="116">
        <f t="shared" si="16"/>
        <v>93.93939394</v>
      </c>
      <c r="AM26" s="55">
        <v>13.0</v>
      </c>
      <c r="AN26" s="55">
        <v>17.0</v>
      </c>
      <c r="AO26" s="56">
        <f t="shared" si="17"/>
        <v>154</v>
      </c>
      <c r="AP26" s="56">
        <f t="shared" si="18"/>
        <v>93.33333333</v>
      </c>
      <c r="AQ26" s="55">
        <v>11.0</v>
      </c>
      <c r="AR26" s="55">
        <v>18.0</v>
      </c>
      <c r="AS26" s="43">
        <f t="shared" si="19"/>
        <v>183</v>
      </c>
      <c r="AT26" s="43">
        <f t="shared" si="20"/>
        <v>91.95979899</v>
      </c>
      <c r="AU26" s="166">
        <v>11.0</v>
      </c>
      <c r="AV26" s="166">
        <v>17.0</v>
      </c>
      <c r="AW26" s="166">
        <f t="shared" si="21"/>
        <v>211</v>
      </c>
      <c r="AX26" s="111">
        <f t="shared" si="22"/>
        <v>92.54385965</v>
      </c>
      <c r="AY26" s="117">
        <v>10.0</v>
      </c>
      <c r="AZ26" s="117">
        <v>11.0</v>
      </c>
      <c r="BA26" s="167">
        <f t="shared" si="23"/>
        <v>232</v>
      </c>
      <c r="BB26" s="15">
        <f t="shared" si="24"/>
        <v>92.06349206</v>
      </c>
      <c r="BC26" s="22">
        <v>9.0</v>
      </c>
      <c r="BD26" s="22">
        <v>14.0</v>
      </c>
      <c r="BE26" s="167">
        <f t="shared" si="25"/>
        <v>255</v>
      </c>
      <c r="BF26" s="15">
        <f t="shared" si="26"/>
        <v>91.39784946</v>
      </c>
      <c r="BG26" s="22">
        <v>10.0</v>
      </c>
      <c r="BH26" s="22">
        <v>17.0</v>
      </c>
      <c r="BI26" s="163">
        <f t="shared" si="27"/>
        <v>282</v>
      </c>
      <c r="BJ26" s="21">
        <f t="shared" si="28"/>
        <v>91.26213592</v>
      </c>
      <c r="BK26" s="22">
        <v>11.0</v>
      </c>
      <c r="BL26" s="159">
        <v>14.0</v>
      </c>
      <c r="BM26" s="164">
        <f t="shared" si="29"/>
        <v>307</v>
      </c>
      <c r="BN26" s="159">
        <f t="shared" si="30"/>
        <v>90.56047198</v>
      </c>
      <c r="BO26" s="22">
        <v>8.0</v>
      </c>
      <c r="BP26" s="22">
        <v>13.0</v>
      </c>
      <c r="BQ26" s="120">
        <f t="shared" si="31"/>
        <v>328</v>
      </c>
      <c r="BR26" s="22">
        <f t="shared" si="32"/>
        <v>91.11111111</v>
      </c>
      <c r="BS26" s="22">
        <v>7.0</v>
      </c>
      <c r="BT26" s="22">
        <v>14.0</v>
      </c>
      <c r="BU26" s="120">
        <f t="shared" si="33"/>
        <v>349</v>
      </c>
      <c r="BV26" s="22">
        <f t="shared" si="34"/>
        <v>89.94845361</v>
      </c>
      <c r="BW26" s="22">
        <v>2.0</v>
      </c>
      <c r="BX26" s="22">
        <v>2.0</v>
      </c>
      <c r="BY26" s="120">
        <f t="shared" si="35"/>
        <v>353</v>
      </c>
      <c r="BZ26" s="22">
        <f t="shared" si="36"/>
        <v>90.05102041</v>
      </c>
      <c r="CA26" s="164">
        <f t="shared" si="37"/>
        <v>144</v>
      </c>
      <c r="CB26" s="164">
        <f t="shared" si="38"/>
        <v>209</v>
      </c>
      <c r="CC26" s="159"/>
      <c r="CD26" s="159"/>
    </row>
    <row r="27">
      <c r="A27" s="165">
        <v>22.0</v>
      </c>
      <c r="B27" s="51" t="s">
        <v>61</v>
      </c>
      <c r="C27" s="109">
        <v>7.0</v>
      </c>
      <c r="D27" s="52">
        <v>100.0</v>
      </c>
      <c r="E27" s="109">
        <v>11.0</v>
      </c>
      <c r="F27" s="52">
        <v>100.0</v>
      </c>
      <c r="G27" s="52">
        <v>18.0</v>
      </c>
      <c r="H27" s="52">
        <v>100.0</v>
      </c>
      <c r="I27" s="13">
        <f t="shared" si="1"/>
        <v>18</v>
      </c>
      <c r="J27" s="13">
        <f t="shared" si="2"/>
        <v>100</v>
      </c>
      <c r="K27" s="109">
        <v>10.0</v>
      </c>
      <c r="L27" s="53">
        <v>90.90909</v>
      </c>
      <c r="M27" s="109">
        <v>12.0</v>
      </c>
      <c r="N27" s="53">
        <v>100.0</v>
      </c>
      <c r="O27" s="52">
        <v>22.0</v>
      </c>
      <c r="P27" s="53">
        <v>95.65217</v>
      </c>
      <c r="Q27" s="13">
        <f t="shared" si="3"/>
        <v>40</v>
      </c>
      <c r="R27" s="13">
        <f t="shared" si="4"/>
        <v>97.56097561</v>
      </c>
      <c r="S27" s="111">
        <v>3.0</v>
      </c>
      <c r="T27" s="95">
        <f t="shared" si="5"/>
        <v>75</v>
      </c>
      <c r="U27" s="111">
        <v>4.0</v>
      </c>
      <c r="V27" s="13">
        <f t="shared" si="6"/>
        <v>80</v>
      </c>
      <c r="W27" s="13">
        <f t="shared" si="7"/>
        <v>7</v>
      </c>
      <c r="X27" s="95">
        <f t="shared" si="8"/>
        <v>77.77777778</v>
      </c>
      <c r="Y27" s="54">
        <f t="shared" si="9"/>
        <v>47</v>
      </c>
      <c r="Z27" s="54">
        <f t="shared" si="10"/>
        <v>94</v>
      </c>
      <c r="AA27" s="53">
        <v>9.0</v>
      </c>
      <c r="AB27" s="134">
        <v>14.0</v>
      </c>
      <c r="AC27" s="54">
        <f t="shared" si="11"/>
        <v>70</v>
      </c>
      <c r="AD27" s="54">
        <f t="shared" si="12"/>
        <v>95.89041096</v>
      </c>
      <c r="AE27" s="111">
        <v>10.0</v>
      </c>
      <c r="AF27" s="111">
        <v>16.0</v>
      </c>
      <c r="AG27" s="116">
        <f t="shared" si="13"/>
        <v>96</v>
      </c>
      <c r="AH27" s="116">
        <f t="shared" si="14"/>
        <v>96</v>
      </c>
      <c r="AI27" s="111">
        <v>13.0</v>
      </c>
      <c r="AJ27" s="111">
        <v>19.0</v>
      </c>
      <c r="AK27" s="116">
        <f t="shared" si="15"/>
        <v>128</v>
      </c>
      <c r="AL27" s="116">
        <f t="shared" si="16"/>
        <v>96.96969697</v>
      </c>
      <c r="AM27" s="55">
        <v>13.0</v>
      </c>
      <c r="AN27" s="55">
        <v>20.0</v>
      </c>
      <c r="AO27" s="56">
        <f t="shared" si="17"/>
        <v>161</v>
      </c>
      <c r="AP27" s="56">
        <f t="shared" si="18"/>
        <v>97.57575758</v>
      </c>
      <c r="AQ27" s="55">
        <v>14.0</v>
      </c>
      <c r="AR27" s="55">
        <v>20.0</v>
      </c>
      <c r="AS27" s="43">
        <f t="shared" si="19"/>
        <v>195</v>
      </c>
      <c r="AT27" s="43">
        <f t="shared" si="20"/>
        <v>97.98994975</v>
      </c>
      <c r="AU27" s="166">
        <v>9.0</v>
      </c>
      <c r="AV27" s="166">
        <v>12.0</v>
      </c>
      <c r="AW27" s="166">
        <f t="shared" si="21"/>
        <v>216</v>
      </c>
      <c r="AX27" s="111">
        <f t="shared" si="22"/>
        <v>94.73684211</v>
      </c>
      <c r="AY27" s="117">
        <v>10.0</v>
      </c>
      <c r="AZ27" s="117">
        <v>8.0</v>
      </c>
      <c r="BA27" s="167">
        <f t="shared" si="23"/>
        <v>234</v>
      </c>
      <c r="BB27" s="15">
        <f t="shared" si="24"/>
        <v>92.85714286</v>
      </c>
      <c r="BC27" s="22">
        <v>9.0</v>
      </c>
      <c r="BD27" s="22">
        <v>11.0</v>
      </c>
      <c r="BE27" s="167">
        <f t="shared" si="25"/>
        <v>254</v>
      </c>
      <c r="BF27" s="15">
        <f t="shared" si="26"/>
        <v>91.03942652</v>
      </c>
      <c r="BG27" s="22">
        <v>8.0</v>
      </c>
      <c r="BH27" s="22">
        <v>15.0</v>
      </c>
      <c r="BI27" s="163">
        <f t="shared" si="27"/>
        <v>277</v>
      </c>
      <c r="BJ27" s="21">
        <f t="shared" si="28"/>
        <v>89.64401294</v>
      </c>
      <c r="BK27" s="22">
        <v>13.0</v>
      </c>
      <c r="BL27" s="159">
        <v>14.0</v>
      </c>
      <c r="BM27" s="164">
        <f t="shared" si="29"/>
        <v>304</v>
      </c>
      <c r="BN27" s="159">
        <f t="shared" si="30"/>
        <v>89.67551622</v>
      </c>
      <c r="BO27" s="22">
        <v>6.0</v>
      </c>
      <c r="BP27" s="22">
        <v>8.0</v>
      </c>
      <c r="BQ27" s="120">
        <f t="shared" si="31"/>
        <v>318</v>
      </c>
      <c r="BR27" s="22">
        <f t="shared" si="32"/>
        <v>88.33333333</v>
      </c>
      <c r="BS27" s="22">
        <v>9.0</v>
      </c>
      <c r="BT27" s="22">
        <v>17.0</v>
      </c>
      <c r="BU27" s="120">
        <f t="shared" si="33"/>
        <v>344</v>
      </c>
      <c r="BV27" s="22">
        <f t="shared" si="34"/>
        <v>88.65979381</v>
      </c>
      <c r="BW27" s="22">
        <v>2.0</v>
      </c>
      <c r="BX27" s="22">
        <v>2.0</v>
      </c>
      <c r="BY27" s="120">
        <f t="shared" si="35"/>
        <v>348</v>
      </c>
      <c r="BZ27" s="22">
        <f t="shared" si="36"/>
        <v>88.7755102</v>
      </c>
      <c r="CA27" s="164">
        <f t="shared" si="37"/>
        <v>145</v>
      </c>
      <c r="CB27" s="164">
        <f t="shared" si="38"/>
        <v>203</v>
      </c>
      <c r="CC27" s="159"/>
      <c r="CD27" s="159"/>
    </row>
    <row r="28">
      <c r="A28" s="165">
        <v>23.0</v>
      </c>
      <c r="B28" s="51" t="s">
        <v>62</v>
      </c>
      <c r="C28" s="109">
        <v>7.0</v>
      </c>
      <c r="D28" s="52">
        <v>100.0</v>
      </c>
      <c r="E28" s="109">
        <v>11.0</v>
      </c>
      <c r="F28" s="52">
        <v>100.0</v>
      </c>
      <c r="G28" s="52">
        <v>18.0</v>
      </c>
      <c r="H28" s="52">
        <v>100.0</v>
      </c>
      <c r="I28" s="13">
        <f t="shared" si="1"/>
        <v>18</v>
      </c>
      <c r="J28" s="13">
        <f t="shared" si="2"/>
        <v>100</v>
      </c>
      <c r="K28" s="109">
        <v>11.0</v>
      </c>
      <c r="L28" s="53">
        <v>100.0</v>
      </c>
      <c r="M28" s="109">
        <v>12.0</v>
      </c>
      <c r="N28" s="53">
        <v>100.0</v>
      </c>
      <c r="O28" s="52">
        <v>23.0</v>
      </c>
      <c r="P28" s="53">
        <v>100.0</v>
      </c>
      <c r="Q28" s="13">
        <f t="shared" si="3"/>
        <v>41</v>
      </c>
      <c r="R28" s="13">
        <f t="shared" si="4"/>
        <v>100</v>
      </c>
      <c r="S28" s="111">
        <v>4.0</v>
      </c>
      <c r="T28" s="95">
        <f t="shared" si="5"/>
        <v>100</v>
      </c>
      <c r="U28" s="111">
        <v>5.0</v>
      </c>
      <c r="V28" s="13">
        <f t="shared" si="6"/>
        <v>100</v>
      </c>
      <c r="W28" s="13">
        <f t="shared" si="7"/>
        <v>9</v>
      </c>
      <c r="X28" s="95">
        <f t="shared" si="8"/>
        <v>100</v>
      </c>
      <c r="Y28" s="54">
        <f t="shared" si="9"/>
        <v>50</v>
      </c>
      <c r="Z28" s="54">
        <f t="shared" si="10"/>
        <v>100</v>
      </c>
      <c r="AA28" s="53">
        <v>8.0</v>
      </c>
      <c r="AB28" s="134">
        <v>13.0</v>
      </c>
      <c r="AC28" s="54">
        <f t="shared" si="11"/>
        <v>71</v>
      </c>
      <c r="AD28" s="54">
        <f t="shared" si="12"/>
        <v>97.26027397</v>
      </c>
      <c r="AE28" s="111">
        <v>11.0</v>
      </c>
      <c r="AF28" s="111">
        <v>16.0</v>
      </c>
      <c r="AG28" s="116">
        <f t="shared" si="13"/>
        <v>98</v>
      </c>
      <c r="AH28" s="116">
        <f t="shared" si="14"/>
        <v>98</v>
      </c>
      <c r="AI28" s="111">
        <v>13.0</v>
      </c>
      <c r="AJ28" s="111">
        <v>19.0</v>
      </c>
      <c r="AK28" s="116">
        <f t="shared" si="15"/>
        <v>130</v>
      </c>
      <c r="AL28" s="116">
        <f t="shared" si="16"/>
        <v>98.48484848</v>
      </c>
      <c r="AM28" s="55">
        <v>13.0</v>
      </c>
      <c r="AN28" s="55">
        <v>20.0</v>
      </c>
      <c r="AO28" s="56">
        <f t="shared" si="17"/>
        <v>163</v>
      </c>
      <c r="AP28" s="56">
        <f t="shared" si="18"/>
        <v>98.78787879</v>
      </c>
      <c r="AQ28" s="55">
        <v>14.0</v>
      </c>
      <c r="AR28" s="55">
        <v>20.0</v>
      </c>
      <c r="AS28" s="43">
        <f t="shared" si="19"/>
        <v>197</v>
      </c>
      <c r="AT28" s="43">
        <f t="shared" si="20"/>
        <v>98.99497487</v>
      </c>
      <c r="AU28" s="166">
        <v>12.0</v>
      </c>
      <c r="AV28" s="166">
        <v>15.0</v>
      </c>
      <c r="AW28" s="166">
        <f t="shared" si="21"/>
        <v>224</v>
      </c>
      <c r="AX28" s="111">
        <f t="shared" si="22"/>
        <v>98.24561404</v>
      </c>
      <c r="AY28" s="117">
        <v>11.0</v>
      </c>
      <c r="AZ28" s="117">
        <v>13.0</v>
      </c>
      <c r="BA28" s="167">
        <f t="shared" si="23"/>
        <v>248</v>
      </c>
      <c r="BB28" s="15">
        <f t="shared" si="24"/>
        <v>98.41269841</v>
      </c>
      <c r="BC28" s="22">
        <v>10.0</v>
      </c>
      <c r="BD28" s="22">
        <v>12.0</v>
      </c>
      <c r="BE28" s="167">
        <f t="shared" si="25"/>
        <v>270</v>
      </c>
      <c r="BF28" s="15">
        <f t="shared" si="26"/>
        <v>96.77419355</v>
      </c>
      <c r="BG28" s="22">
        <v>11.0</v>
      </c>
      <c r="BH28" s="22">
        <v>19.0</v>
      </c>
      <c r="BI28" s="163">
        <f t="shared" si="27"/>
        <v>300</v>
      </c>
      <c r="BJ28" s="21">
        <f t="shared" si="28"/>
        <v>97.08737864</v>
      </c>
      <c r="BK28" s="22">
        <v>13.0</v>
      </c>
      <c r="BL28" s="159">
        <v>15.0</v>
      </c>
      <c r="BM28" s="164">
        <f t="shared" si="29"/>
        <v>328</v>
      </c>
      <c r="BN28" s="159">
        <f t="shared" si="30"/>
        <v>96.75516224</v>
      </c>
      <c r="BO28" s="22">
        <v>8.0</v>
      </c>
      <c r="BP28" s="22">
        <v>13.0</v>
      </c>
      <c r="BQ28" s="120">
        <f t="shared" si="31"/>
        <v>349</v>
      </c>
      <c r="BR28" s="22">
        <f t="shared" si="32"/>
        <v>96.94444444</v>
      </c>
      <c r="BS28" s="22">
        <v>8.0</v>
      </c>
      <c r="BT28" s="22">
        <v>16.0</v>
      </c>
      <c r="BU28" s="120">
        <f t="shared" si="33"/>
        <v>373</v>
      </c>
      <c r="BV28" s="22">
        <f t="shared" si="34"/>
        <v>96.13402062</v>
      </c>
      <c r="BW28" s="22">
        <v>2.0</v>
      </c>
      <c r="BX28" s="22">
        <v>2.0</v>
      </c>
      <c r="BY28" s="120">
        <f t="shared" si="35"/>
        <v>377</v>
      </c>
      <c r="BZ28" s="22">
        <f t="shared" si="36"/>
        <v>96.17346939</v>
      </c>
      <c r="CA28" s="164">
        <f t="shared" si="37"/>
        <v>156</v>
      </c>
      <c r="CB28" s="164">
        <f t="shared" si="38"/>
        <v>221</v>
      </c>
      <c r="CC28" s="159"/>
      <c r="CD28" s="159"/>
    </row>
    <row r="29">
      <c r="A29" s="165">
        <v>24.0</v>
      </c>
      <c r="B29" s="51" t="s">
        <v>63</v>
      </c>
      <c r="C29" s="109">
        <v>7.0</v>
      </c>
      <c r="D29" s="52">
        <v>100.0</v>
      </c>
      <c r="E29" s="109">
        <v>11.0</v>
      </c>
      <c r="F29" s="52">
        <v>100.0</v>
      </c>
      <c r="G29" s="52">
        <v>18.0</v>
      </c>
      <c r="H29" s="52">
        <v>100.0</v>
      </c>
      <c r="I29" s="13">
        <f t="shared" si="1"/>
        <v>18</v>
      </c>
      <c r="J29" s="13">
        <f t="shared" si="2"/>
        <v>100</v>
      </c>
      <c r="K29" s="109">
        <v>9.0</v>
      </c>
      <c r="L29" s="53">
        <v>81.81818</v>
      </c>
      <c r="M29" s="109">
        <v>9.0</v>
      </c>
      <c r="N29" s="53">
        <v>75.0</v>
      </c>
      <c r="O29" s="52">
        <v>18.0</v>
      </c>
      <c r="P29" s="53">
        <v>78.26087</v>
      </c>
      <c r="Q29" s="13">
        <f t="shared" si="3"/>
        <v>36</v>
      </c>
      <c r="R29" s="13">
        <f t="shared" si="4"/>
        <v>87.80487805</v>
      </c>
      <c r="S29" s="111">
        <v>0.0</v>
      </c>
      <c r="T29" s="95">
        <f t="shared" si="5"/>
        <v>0</v>
      </c>
      <c r="U29" s="111">
        <v>0.0</v>
      </c>
      <c r="V29" s="13">
        <f t="shared" si="6"/>
        <v>0</v>
      </c>
      <c r="W29" s="13">
        <f t="shared" si="7"/>
        <v>0</v>
      </c>
      <c r="X29" s="95">
        <f t="shared" si="8"/>
        <v>0</v>
      </c>
      <c r="Y29" s="54">
        <f t="shared" si="9"/>
        <v>36</v>
      </c>
      <c r="Z29" s="54">
        <f t="shared" si="10"/>
        <v>72</v>
      </c>
      <c r="AA29" s="53">
        <v>9.0</v>
      </c>
      <c r="AB29" s="134">
        <v>13.0</v>
      </c>
      <c r="AC29" s="54">
        <f t="shared" si="11"/>
        <v>58</v>
      </c>
      <c r="AD29" s="54">
        <f t="shared" si="12"/>
        <v>79.45205479</v>
      </c>
      <c r="AE29" s="111">
        <v>11.0</v>
      </c>
      <c r="AF29" s="111">
        <v>16.0</v>
      </c>
      <c r="AG29" s="111">
        <f t="shared" si="13"/>
        <v>85</v>
      </c>
      <c r="AH29" s="111">
        <f t="shared" si="14"/>
        <v>85</v>
      </c>
      <c r="AI29" s="111">
        <v>12.0</v>
      </c>
      <c r="AJ29" s="111">
        <v>18.0</v>
      </c>
      <c r="AK29" s="116">
        <f t="shared" si="15"/>
        <v>115</v>
      </c>
      <c r="AL29" s="116">
        <f t="shared" si="16"/>
        <v>87.12121212</v>
      </c>
      <c r="AM29" s="55">
        <v>13.0</v>
      </c>
      <c r="AN29" s="55">
        <v>20.0</v>
      </c>
      <c r="AO29" s="56">
        <f t="shared" si="17"/>
        <v>148</v>
      </c>
      <c r="AP29" s="56">
        <f t="shared" si="18"/>
        <v>89.6969697</v>
      </c>
      <c r="AQ29" s="55">
        <v>13.0</v>
      </c>
      <c r="AR29" s="55">
        <v>17.0</v>
      </c>
      <c r="AS29" s="43">
        <f t="shared" si="19"/>
        <v>178</v>
      </c>
      <c r="AT29" s="43">
        <f t="shared" si="20"/>
        <v>89.44723618</v>
      </c>
      <c r="AU29" s="166">
        <v>12.0</v>
      </c>
      <c r="AV29" s="166">
        <v>17.0</v>
      </c>
      <c r="AW29" s="166">
        <f t="shared" si="21"/>
        <v>207</v>
      </c>
      <c r="AX29" s="111">
        <f t="shared" si="22"/>
        <v>90.78947368</v>
      </c>
      <c r="AY29" s="117">
        <v>10.0</v>
      </c>
      <c r="AZ29" s="117">
        <v>10.0</v>
      </c>
      <c r="BA29" s="167">
        <f t="shared" si="23"/>
        <v>227</v>
      </c>
      <c r="BB29" s="15">
        <f t="shared" si="24"/>
        <v>90.07936508</v>
      </c>
      <c r="BC29" s="22">
        <v>9.0</v>
      </c>
      <c r="BD29" s="22">
        <v>16.0</v>
      </c>
      <c r="BE29" s="167">
        <f t="shared" si="25"/>
        <v>252</v>
      </c>
      <c r="BF29" s="15">
        <f t="shared" si="26"/>
        <v>90.32258065</v>
      </c>
      <c r="BG29" s="22">
        <v>11.0</v>
      </c>
      <c r="BH29" s="22">
        <v>16.0</v>
      </c>
      <c r="BI29" s="163">
        <f t="shared" si="27"/>
        <v>279</v>
      </c>
      <c r="BJ29" s="21">
        <f t="shared" si="28"/>
        <v>90.29126214</v>
      </c>
      <c r="BK29" s="22">
        <v>10.0</v>
      </c>
      <c r="BL29" s="159">
        <v>12.0</v>
      </c>
      <c r="BM29" s="164">
        <f t="shared" si="29"/>
        <v>301</v>
      </c>
      <c r="BN29" s="159">
        <f t="shared" si="30"/>
        <v>88.79056047</v>
      </c>
      <c r="BO29" s="22">
        <v>7.0</v>
      </c>
      <c r="BP29" s="22">
        <v>13.0</v>
      </c>
      <c r="BQ29" s="120">
        <f t="shared" si="31"/>
        <v>321</v>
      </c>
      <c r="BR29" s="22">
        <f t="shared" si="32"/>
        <v>89.16666667</v>
      </c>
      <c r="BS29" s="22">
        <v>5.0</v>
      </c>
      <c r="BT29" s="22">
        <v>12.0</v>
      </c>
      <c r="BU29" s="120">
        <f t="shared" si="33"/>
        <v>338</v>
      </c>
      <c r="BV29" s="22">
        <f t="shared" si="34"/>
        <v>87.11340206</v>
      </c>
      <c r="BW29" s="22">
        <v>2.0</v>
      </c>
      <c r="BX29" s="22">
        <v>2.0</v>
      </c>
      <c r="BY29" s="120">
        <f t="shared" si="35"/>
        <v>342</v>
      </c>
      <c r="BZ29" s="22">
        <f t="shared" si="36"/>
        <v>87.24489796</v>
      </c>
      <c r="CA29" s="164">
        <f t="shared" si="37"/>
        <v>140</v>
      </c>
      <c r="CB29" s="164">
        <f t="shared" si="38"/>
        <v>202</v>
      </c>
      <c r="CC29" s="159"/>
      <c r="CD29" s="159"/>
    </row>
    <row r="30">
      <c r="A30" s="165">
        <v>25.0</v>
      </c>
      <c r="B30" s="51" t="s">
        <v>64</v>
      </c>
      <c r="C30" s="109">
        <v>7.0</v>
      </c>
      <c r="D30" s="52">
        <v>100.0</v>
      </c>
      <c r="E30" s="109">
        <v>11.0</v>
      </c>
      <c r="F30" s="52">
        <v>100.0</v>
      </c>
      <c r="G30" s="52">
        <v>18.0</v>
      </c>
      <c r="H30" s="52">
        <v>100.0</v>
      </c>
      <c r="I30" s="13">
        <f t="shared" si="1"/>
        <v>18</v>
      </c>
      <c r="J30" s="13">
        <f t="shared" si="2"/>
        <v>100</v>
      </c>
      <c r="K30" s="109">
        <v>11.0</v>
      </c>
      <c r="L30" s="53">
        <v>100.0</v>
      </c>
      <c r="M30" s="109">
        <v>11.0</v>
      </c>
      <c r="N30" s="53">
        <v>91.66667</v>
      </c>
      <c r="O30" s="52">
        <v>22.0</v>
      </c>
      <c r="P30" s="53">
        <v>95.65217</v>
      </c>
      <c r="Q30" s="13">
        <f t="shared" si="3"/>
        <v>40</v>
      </c>
      <c r="R30" s="13">
        <f t="shared" si="4"/>
        <v>97.56097561</v>
      </c>
      <c r="S30" s="111">
        <v>2.0</v>
      </c>
      <c r="T30" s="95">
        <f t="shared" si="5"/>
        <v>50</v>
      </c>
      <c r="U30" s="111">
        <v>2.0</v>
      </c>
      <c r="V30" s="13">
        <f t="shared" si="6"/>
        <v>40</v>
      </c>
      <c r="W30" s="13">
        <f t="shared" si="7"/>
        <v>4</v>
      </c>
      <c r="X30" s="95">
        <f t="shared" si="8"/>
        <v>44.44444444</v>
      </c>
      <c r="Y30" s="54">
        <f t="shared" si="9"/>
        <v>44</v>
      </c>
      <c r="Z30" s="54">
        <f t="shared" si="10"/>
        <v>88</v>
      </c>
      <c r="AA30" s="53">
        <v>9.0</v>
      </c>
      <c r="AB30" s="134">
        <v>14.0</v>
      </c>
      <c r="AC30" s="54">
        <f t="shared" si="11"/>
        <v>67</v>
      </c>
      <c r="AD30" s="54">
        <f t="shared" si="12"/>
        <v>91.78082192</v>
      </c>
      <c r="AE30" s="111">
        <v>11.0</v>
      </c>
      <c r="AF30" s="111">
        <v>16.0</v>
      </c>
      <c r="AG30" s="111">
        <f t="shared" si="13"/>
        <v>94</v>
      </c>
      <c r="AH30" s="111">
        <f t="shared" si="14"/>
        <v>94</v>
      </c>
      <c r="AI30" s="111">
        <v>11.0</v>
      </c>
      <c r="AJ30" s="111">
        <v>17.0</v>
      </c>
      <c r="AK30" s="116">
        <f t="shared" si="15"/>
        <v>122</v>
      </c>
      <c r="AL30" s="116">
        <f t="shared" si="16"/>
        <v>92.42424242</v>
      </c>
      <c r="AM30" s="55">
        <v>12.0</v>
      </c>
      <c r="AN30" s="55">
        <v>18.0</v>
      </c>
      <c r="AO30" s="56">
        <f t="shared" si="17"/>
        <v>152</v>
      </c>
      <c r="AP30" s="56">
        <f t="shared" si="18"/>
        <v>92.12121212</v>
      </c>
      <c r="AQ30" s="55">
        <v>14.0</v>
      </c>
      <c r="AR30" s="55">
        <v>18.0</v>
      </c>
      <c r="AS30" s="43">
        <f t="shared" si="19"/>
        <v>184</v>
      </c>
      <c r="AT30" s="43">
        <f t="shared" si="20"/>
        <v>92.46231156</v>
      </c>
      <c r="AU30" s="166">
        <v>9.0</v>
      </c>
      <c r="AV30" s="166">
        <v>15.0</v>
      </c>
      <c r="AW30" s="166">
        <f t="shared" si="21"/>
        <v>208</v>
      </c>
      <c r="AX30" s="111">
        <f t="shared" si="22"/>
        <v>91.22807018</v>
      </c>
      <c r="AY30" s="117">
        <v>11.0</v>
      </c>
      <c r="AZ30" s="117">
        <v>12.0</v>
      </c>
      <c r="BA30" s="167">
        <f t="shared" si="23"/>
        <v>231</v>
      </c>
      <c r="BB30" s="15">
        <f t="shared" si="24"/>
        <v>91.66666667</v>
      </c>
      <c r="BC30" s="22">
        <v>11.0</v>
      </c>
      <c r="BD30" s="22">
        <v>14.0</v>
      </c>
      <c r="BE30" s="167">
        <f t="shared" si="25"/>
        <v>256</v>
      </c>
      <c r="BF30" s="15">
        <f t="shared" si="26"/>
        <v>91.7562724</v>
      </c>
      <c r="BG30" s="22">
        <v>11.0</v>
      </c>
      <c r="BH30" s="22">
        <v>18.0</v>
      </c>
      <c r="BI30" s="163">
        <f t="shared" si="27"/>
        <v>285</v>
      </c>
      <c r="BJ30" s="21">
        <f t="shared" si="28"/>
        <v>92.23300971</v>
      </c>
      <c r="BK30" s="22">
        <v>10.0</v>
      </c>
      <c r="BL30" s="159">
        <v>16.0</v>
      </c>
      <c r="BM30" s="164">
        <f t="shared" si="29"/>
        <v>311</v>
      </c>
      <c r="BN30" s="159">
        <f t="shared" si="30"/>
        <v>91.74041298</v>
      </c>
      <c r="BO30" s="22">
        <v>7.0</v>
      </c>
      <c r="BP30" s="22">
        <v>11.0</v>
      </c>
      <c r="BQ30" s="120">
        <f t="shared" si="31"/>
        <v>329</v>
      </c>
      <c r="BR30" s="22">
        <f t="shared" si="32"/>
        <v>91.38888889</v>
      </c>
      <c r="BS30" s="22">
        <v>9.0</v>
      </c>
      <c r="BT30" s="22">
        <v>17.0</v>
      </c>
      <c r="BU30" s="120">
        <f t="shared" si="33"/>
        <v>355</v>
      </c>
      <c r="BV30" s="22">
        <f t="shared" si="34"/>
        <v>91.49484536</v>
      </c>
      <c r="BW30" s="22">
        <v>2.0</v>
      </c>
      <c r="BX30" s="22">
        <v>2.0</v>
      </c>
      <c r="BY30" s="120">
        <f t="shared" si="35"/>
        <v>359</v>
      </c>
      <c r="BZ30" s="22">
        <f t="shared" si="36"/>
        <v>91.58163265</v>
      </c>
      <c r="CA30" s="164">
        <f t="shared" si="37"/>
        <v>147</v>
      </c>
      <c r="CB30" s="164">
        <f t="shared" si="38"/>
        <v>212</v>
      </c>
      <c r="CC30" s="159"/>
      <c r="CD30" s="159"/>
    </row>
    <row r="31">
      <c r="A31" s="165">
        <v>26.0</v>
      </c>
      <c r="B31" s="51" t="s">
        <v>66</v>
      </c>
      <c r="C31" s="109">
        <v>7.0</v>
      </c>
      <c r="D31" s="52">
        <v>100.0</v>
      </c>
      <c r="E31" s="109">
        <v>11.0</v>
      </c>
      <c r="F31" s="52">
        <v>100.0</v>
      </c>
      <c r="G31" s="52">
        <v>18.0</v>
      </c>
      <c r="H31" s="52">
        <v>100.0</v>
      </c>
      <c r="I31" s="13">
        <f t="shared" si="1"/>
        <v>18</v>
      </c>
      <c r="J31" s="13">
        <f t="shared" si="2"/>
        <v>100</v>
      </c>
      <c r="K31" s="109">
        <v>11.0</v>
      </c>
      <c r="L31" s="53">
        <v>100.0</v>
      </c>
      <c r="M31" s="109">
        <v>12.0</v>
      </c>
      <c r="N31" s="53">
        <v>100.0</v>
      </c>
      <c r="O31" s="52">
        <v>23.0</v>
      </c>
      <c r="P31" s="53">
        <v>100.0</v>
      </c>
      <c r="Q31" s="13">
        <f t="shared" si="3"/>
        <v>41</v>
      </c>
      <c r="R31" s="13">
        <f t="shared" si="4"/>
        <v>100</v>
      </c>
      <c r="S31" s="111">
        <v>2.0</v>
      </c>
      <c r="T31" s="95">
        <f t="shared" si="5"/>
        <v>50</v>
      </c>
      <c r="U31" s="111">
        <v>2.0</v>
      </c>
      <c r="V31" s="13">
        <f t="shared" si="6"/>
        <v>40</v>
      </c>
      <c r="W31" s="13">
        <f t="shared" si="7"/>
        <v>4</v>
      </c>
      <c r="X31" s="95">
        <f t="shared" si="8"/>
        <v>44.44444444</v>
      </c>
      <c r="Y31" s="54">
        <f t="shared" si="9"/>
        <v>45</v>
      </c>
      <c r="Z31" s="54">
        <f t="shared" si="10"/>
        <v>90</v>
      </c>
      <c r="AA31" s="53">
        <v>9.0</v>
      </c>
      <c r="AB31" s="134">
        <v>14.0</v>
      </c>
      <c r="AC31" s="54">
        <f t="shared" si="11"/>
        <v>68</v>
      </c>
      <c r="AD31" s="54">
        <f t="shared" si="12"/>
        <v>93.15068493</v>
      </c>
      <c r="AE31" s="111">
        <v>11.0</v>
      </c>
      <c r="AF31" s="111">
        <v>16.0</v>
      </c>
      <c r="AG31" s="111">
        <f t="shared" si="13"/>
        <v>95</v>
      </c>
      <c r="AH31" s="111">
        <f t="shared" si="14"/>
        <v>95</v>
      </c>
      <c r="AI31" s="111">
        <v>9.0</v>
      </c>
      <c r="AJ31" s="111">
        <v>12.0</v>
      </c>
      <c r="AK31" s="116">
        <f t="shared" si="15"/>
        <v>116</v>
      </c>
      <c r="AL31" s="116">
        <f t="shared" si="16"/>
        <v>87.87878788</v>
      </c>
      <c r="AM31" s="55">
        <v>5.0</v>
      </c>
      <c r="AN31" s="55">
        <v>9.0</v>
      </c>
      <c r="AO31" s="56">
        <f t="shared" si="17"/>
        <v>130</v>
      </c>
      <c r="AP31" s="56">
        <f t="shared" si="18"/>
        <v>78.78787879</v>
      </c>
      <c r="AQ31" s="55">
        <v>13.0</v>
      </c>
      <c r="AR31" s="55">
        <v>17.0</v>
      </c>
      <c r="AS31" s="43">
        <f t="shared" si="19"/>
        <v>160</v>
      </c>
      <c r="AT31" s="43">
        <f t="shared" si="20"/>
        <v>80.40201005</v>
      </c>
      <c r="AU31" s="166">
        <v>9.0</v>
      </c>
      <c r="AV31" s="166">
        <v>17.0</v>
      </c>
      <c r="AW31" s="166">
        <f t="shared" si="21"/>
        <v>186</v>
      </c>
      <c r="AX31" s="111">
        <f t="shared" si="22"/>
        <v>81.57894737</v>
      </c>
      <c r="AY31" s="117">
        <v>11.0</v>
      </c>
      <c r="AZ31" s="117">
        <v>13.0</v>
      </c>
      <c r="BA31" s="167">
        <f t="shared" si="23"/>
        <v>210</v>
      </c>
      <c r="BB31" s="15">
        <f t="shared" si="24"/>
        <v>83.33333333</v>
      </c>
      <c r="BC31" s="22">
        <v>10.0</v>
      </c>
      <c r="BD31" s="22">
        <v>16.0</v>
      </c>
      <c r="BE31" s="167">
        <f t="shared" si="25"/>
        <v>236</v>
      </c>
      <c r="BF31" s="15">
        <f t="shared" si="26"/>
        <v>84.58781362</v>
      </c>
      <c r="BG31" s="22">
        <v>11.0</v>
      </c>
      <c r="BH31" s="22">
        <v>19.0</v>
      </c>
      <c r="BI31" s="163">
        <f t="shared" si="27"/>
        <v>266</v>
      </c>
      <c r="BJ31" s="21">
        <f t="shared" si="28"/>
        <v>86.08414239</v>
      </c>
      <c r="BK31" s="22">
        <v>14.0</v>
      </c>
      <c r="BL31" s="159">
        <v>16.0</v>
      </c>
      <c r="BM31" s="164">
        <f t="shared" si="29"/>
        <v>296</v>
      </c>
      <c r="BN31" s="159">
        <f t="shared" si="30"/>
        <v>87.31563422</v>
      </c>
      <c r="BO31" s="22">
        <v>6.0</v>
      </c>
      <c r="BP31" s="22">
        <v>12.0</v>
      </c>
      <c r="BQ31" s="120">
        <f t="shared" si="31"/>
        <v>314</v>
      </c>
      <c r="BR31" s="22">
        <f t="shared" si="32"/>
        <v>87.22222222</v>
      </c>
      <c r="BS31" s="22">
        <v>9.0</v>
      </c>
      <c r="BT31" s="22">
        <v>17.0</v>
      </c>
      <c r="BU31" s="120">
        <f t="shared" si="33"/>
        <v>340</v>
      </c>
      <c r="BV31" s="22">
        <f t="shared" si="34"/>
        <v>87.62886598</v>
      </c>
      <c r="BW31" s="22">
        <v>2.0</v>
      </c>
      <c r="BX31" s="22">
        <v>2.0</v>
      </c>
      <c r="BY31" s="120">
        <f t="shared" si="35"/>
        <v>344</v>
      </c>
      <c r="BZ31" s="22">
        <f t="shared" si="36"/>
        <v>87.75510204</v>
      </c>
      <c r="CA31" s="164">
        <f t="shared" si="37"/>
        <v>139</v>
      </c>
      <c r="CB31" s="164">
        <f t="shared" si="38"/>
        <v>205</v>
      </c>
      <c r="CC31" s="159"/>
      <c r="CD31" s="159"/>
    </row>
    <row r="32">
      <c r="A32" s="165">
        <v>27.0</v>
      </c>
      <c r="B32" s="51" t="s">
        <v>67</v>
      </c>
      <c r="C32" s="109">
        <v>7.0</v>
      </c>
      <c r="D32" s="52">
        <v>100.0</v>
      </c>
      <c r="E32" s="109">
        <v>9.0</v>
      </c>
      <c r="F32" s="52">
        <v>81.81818</v>
      </c>
      <c r="G32" s="52">
        <v>16.0</v>
      </c>
      <c r="H32" s="52">
        <v>88.88889</v>
      </c>
      <c r="I32" s="13">
        <f t="shared" si="1"/>
        <v>16</v>
      </c>
      <c r="J32" s="13">
        <f t="shared" si="2"/>
        <v>88.88888889</v>
      </c>
      <c r="K32" s="109">
        <v>8.0</v>
      </c>
      <c r="L32" s="53">
        <v>72.72727</v>
      </c>
      <c r="M32" s="109">
        <v>9.0</v>
      </c>
      <c r="N32" s="53">
        <v>75.0</v>
      </c>
      <c r="O32" s="52">
        <v>17.0</v>
      </c>
      <c r="P32" s="53">
        <v>73.91304</v>
      </c>
      <c r="Q32" s="13">
        <f t="shared" si="3"/>
        <v>33</v>
      </c>
      <c r="R32" s="13">
        <f t="shared" si="4"/>
        <v>80.48780488</v>
      </c>
      <c r="S32" s="111">
        <v>1.0</v>
      </c>
      <c r="T32" s="95">
        <f t="shared" si="5"/>
        <v>25</v>
      </c>
      <c r="U32" s="111">
        <v>2.0</v>
      </c>
      <c r="V32" s="13">
        <f t="shared" si="6"/>
        <v>40</v>
      </c>
      <c r="W32" s="13">
        <f t="shared" si="7"/>
        <v>3</v>
      </c>
      <c r="X32" s="95">
        <f t="shared" si="8"/>
        <v>33.33333333</v>
      </c>
      <c r="Y32" s="54">
        <f t="shared" si="9"/>
        <v>36</v>
      </c>
      <c r="Z32" s="54">
        <f t="shared" si="10"/>
        <v>72</v>
      </c>
      <c r="AA32" s="53">
        <v>9.0</v>
      </c>
      <c r="AB32" s="134">
        <v>13.0</v>
      </c>
      <c r="AC32" s="54">
        <f t="shared" si="11"/>
        <v>58</v>
      </c>
      <c r="AD32" s="54">
        <f t="shared" si="12"/>
        <v>79.45205479</v>
      </c>
      <c r="AE32" s="111">
        <v>11.0</v>
      </c>
      <c r="AF32" s="111">
        <v>16.0</v>
      </c>
      <c r="AG32" s="111">
        <f t="shared" si="13"/>
        <v>85</v>
      </c>
      <c r="AH32" s="111">
        <f t="shared" si="14"/>
        <v>85</v>
      </c>
      <c r="AI32" s="111">
        <v>12.0</v>
      </c>
      <c r="AJ32" s="111">
        <v>19.0</v>
      </c>
      <c r="AK32" s="116">
        <f t="shared" si="15"/>
        <v>116</v>
      </c>
      <c r="AL32" s="116">
        <f t="shared" si="16"/>
        <v>87.87878788</v>
      </c>
      <c r="AM32" s="55">
        <v>13.0</v>
      </c>
      <c r="AN32" s="55">
        <v>20.0</v>
      </c>
      <c r="AO32" s="56">
        <f t="shared" si="17"/>
        <v>149</v>
      </c>
      <c r="AP32" s="56">
        <f t="shared" si="18"/>
        <v>90.3030303</v>
      </c>
      <c r="AQ32" s="55">
        <v>12.0</v>
      </c>
      <c r="AR32" s="55">
        <v>20.0</v>
      </c>
      <c r="AS32" s="43">
        <f t="shared" si="19"/>
        <v>181</v>
      </c>
      <c r="AT32" s="43">
        <f t="shared" si="20"/>
        <v>90.95477387</v>
      </c>
      <c r="AU32" s="166">
        <v>12.0</v>
      </c>
      <c r="AV32" s="166">
        <v>17.0</v>
      </c>
      <c r="AW32" s="166">
        <f t="shared" si="21"/>
        <v>210</v>
      </c>
      <c r="AX32" s="111">
        <f t="shared" si="22"/>
        <v>92.10526316</v>
      </c>
      <c r="AY32" s="117">
        <v>11.0</v>
      </c>
      <c r="AZ32" s="117">
        <v>13.0</v>
      </c>
      <c r="BA32" s="167">
        <f t="shared" si="23"/>
        <v>234</v>
      </c>
      <c r="BB32" s="15">
        <f t="shared" si="24"/>
        <v>92.85714286</v>
      </c>
      <c r="BC32" s="22">
        <v>10.0</v>
      </c>
      <c r="BD32" s="22">
        <v>11.0</v>
      </c>
      <c r="BE32" s="167">
        <f t="shared" si="25"/>
        <v>255</v>
      </c>
      <c r="BF32" s="15">
        <f t="shared" si="26"/>
        <v>91.39784946</v>
      </c>
      <c r="BG32" s="22">
        <v>10.0</v>
      </c>
      <c r="BH32" s="22">
        <v>17.0</v>
      </c>
      <c r="BI32" s="163">
        <f t="shared" si="27"/>
        <v>282</v>
      </c>
      <c r="BJ32" s="21">
        <f t="shared" si="28"/>
        <v>91.26213592</v>
      </c>
      <c r="BK32" s="22">
        <v>12.0</v>
      </c>
      <c r="BL32" s="159">
        <v>13.0</v>
      </c>
      <c r="BM32" s="164">
        <f t="shared" si="29"/>
        <v>307</v>
      </c>
      <c r="BN32" s="159">
        <f t="shared" si="30"/>
        <v>90.56047198</v>
      </c>
      <c r="BO32" s="22">
        <v>6.0</v>
      </c>
      <c r="BP32" s="22">
        <v>10.0</v>
      </c>
      <c r="BQ32" s="120">
        <f t="shared" si="31"/>
        <v>323</v>
      </c>
      <c r="BR32" s="22">
        <f t="shared" si="32"/>
        <v>89.72222222</v>
      </c>
      <c r="BS32" s="22">
        <v>5.0</v>
      </c>
      <c r="BT32" s="22">
        <v>9.0</v>
      </c>
      <c r="BU32" s="120">
        <f t="shared" si="33"/>
        <v>337</v>
      </c>
      <c r="BV32" s="22">
        <f t="shared" si="34"/>
        <v>86.8556701</v>
      </c>
      <c r="BW32" s="22">
        <v>2.0</v>
      </c>
      <c r="BX32" s="22">
        <v>2.0</v>
      </c>
      <c r="BY32" s="120">
        <f t="shared" si="35"/>
        <v>341</v>
      </c>
      <c r="BZ32" s="22">
        <f t="shared" si="36"/>
        <v>86.98979592</v>
      </c>
      <c r="CA32" s="164">
        <f t="shared" si="37"/>
        <v>141</v>
      </c>
      <c r="CB32" s="164">
        <f t="shared" si="38"/>
        <v>200</v>
      </c>
      <c r="CC32" s="159"/>
      <c r="CD32" s="159"/>
    </row>
    <row r="33">
      <c r="A33" s="165">
        <v>28.0</v>
      </c>
      <c r="B33" s="51" t="s">
        <v>68</v>
      </c>
      <c r="C33" s="109">
        <v>7.0</v>
      </c>
      <c r="D33" s="52">
        <v>100.0</v>
      </c>
      <c r="E33" s="109">
        <v>11.0</v>
      </c>
      <c r="F33" s="52">
        <v>100.0</v>
      </c>
      <c r="G33" s="52">
        <v>18.0</v>
      </c>
      <c r="H33" s="52">
        <v>100.0</v>
      </c>
      <c r="I33" s="13">
        <f t="shared" si="1"/>
        <v>18</v>
      </c>
      <c r="J33" s="13">
        <f t="shared" si="2"/>
        <v>100</v>
      </c>
      <c r="K33" s="109">
        <v>10.0</v>
      </c>
      <c r="L33" s="53">
        <v>90.90909</v>
      </c>
      <c r="M33" s="109">
        <v>11.0</v>
      </c>
      <c r="N33" s="53">
        <v>91.66667</v>
      </c>
      <c r="O33" s="52">
        <v>21.0</v>
      </c>
      <c r="P33" s="53">
        <v>91.30435</v>
      </c>
      <c r="Q33" s="13">
        <f t="shared" si="3"/>
        <v>39</v>
      </c>
      <c r="R33" s="13">
        <f t="shared" si="4"/>
        <v>95.12195122</v>
      </c>
      <c r="S33" s="111">
        <v>2.0</v>
      </c>
      <c r="T33" s="95">
        <f t="shared" si="5"/>
        <v>50</v>
      </c>
      <c r="U33" s="111">
        <v>5.0</v>
      </c>
      <c r="V33" s="13">
        <f t="shared" si="6"/>
        <v>100</v>
      </c>
      <c r="W33" s="13">
        <f t="shared" si="7"/>
        <v>7</v>
      </c>
      <c r="X33" s="95">
        <f t="shared" si="8"/>
        <v>77.77777778</v>
      </c>
      <c r="Y33" s="54">
        <f t="shared" si="9"/>
        <v>46</v>
      </c>
      <c r="Z33" s="54">
        <f t="shared" si="10"/>
        <v>92</v>
      </c>
      <c r="AA33" s="53">
        <v>9.0</v>
      </c>
      <c r="AB33" s="134">
        <v>14.0</v>
      </c>
      <c r="AC33" s="54">
        <f t="shared" si="11"/>
        <v>69</v>
      </c>
      <c r="AD33" s="54">
        <f t="shared" si="12"/>
        <v>94.52054795</v>
      </c>
      <c r="AE33" s="111">
        <v>11.0</v>
      </c>
      <c r="AF33" s="111">
        <v>16.0</v>
      </c>
      <c r="AG33" s="111">
        <f t="shared" si="13"/>
        <v>96</v>
      </c>
      <c r="AH33" s="111">
        <f t="shared" si="14"/>
        <v>96</v>
      </c>
      <c r="AI33" s="111">
        <v>11.0</v>
      </c>
      <c r="AJ33" s="111">
        <v>17.0</v>
      </c>
      <c r="AK33" s="116">
        <f t="shared" si="15"/>
        <v>124</v>
      </c>
      <c r="AL33" s="116">
        <f t="shared" si="16"/>
        <v>93.93939394</v>
      </c>
      <c r="AM33" s="55">
        <v>13.0</v>
      </c>
      <c r="AN33" s="55">
        <v>20.0</v>
      </c>
      <c r="AO33" s="56">
        <f t="shared" si="17"/>
        <v>157</v>
      </c>
      <c r="AP33" s="56">
        <f t="shared" si="18"/>
        <v>95.15151515</v>
      </c>
      <c r="AQ33" s="55">
        <v>14.0</v>
      </c>
      <c r="AR33" s="55">
        <v>18.0</v>
      </c>
      <c r="AS33" s="43">
        <f t="shared" si="19"/>
        <v>189</v>
      </c>
      <c r="AT33" s="43">
        <f t="shared" si="20"/>
        <v>94.97487437</v>
      </c>
      <c r="AU33" s="166">
        <v>10.0</v>
      </c>
      <c r="AV33" s="166">
        <v>15.0</v>
      </c>
      <c r="AW33" s="166">
        <f t="shared" si="21"/>
        <v>214</v>
      </c>
      <c r="AX33" s="111">
        <f t="shared" si="22"/>
        <v>93.85964912</v>
      </c>
      <c r="AY33" s="117">
        <v>7.0</v>
      </c>
      <c r="AZ33" s="117">
        <v>9.0</v>
      </c>
      <c r="BA33" s="167">
        <f t="shared" si="23"/>
        <v>230</v>
      </c>
      <c r="BB33" s="15">
        <f t="shared" si="24"/>
        <v>91.26984127</v>
      </c>
      <c r="BC33" s="22">
        <v>10.0</v>
      </c>
      <c r="BD33" s="22">
        <v>15.0</v>
      </c>
      <c r="BE33" s="167">
        <f t="shared" si="25"/>
        <v>255</v>
      </c>
      <c r="BF33" s="15">
        <f t="shared" si="26"/>
        <v>91.39784946</v>
      </c>
      <c r="BG33" s="22">
        <v>10.0</v>
      </c>
      <c r="BH33" s="22">
        <v>17.0</v>
      </c>
      <c r="BI33" s="163">
        <f t="shared" si="27"/>
        <v>282</v>
      </c>
      <c r="BJ33" s="21">
        <f t="shared" si="28"/>
        <v>91.26213592</v>
      </c>
      <c r="BK33" s="22">
        <v>12.0</v>
      </c>
      <c r="BL33" s="159">
        <v>14.0</v>
      </c>
      <c r="BM33" s="164">
        <f t="shared" si="29"/>
        <v>308</v>
      </c>
      <c r="BN33" s="159">
        <f t="shared" si="30"/>
        <v>90.85545723</v>
      </c>
      <c r="BO33" s="22">
        <v>8.0</v>
      </c>
      <c r="BP33" s="22">
        <v>11.0</v>
      </c>
      <c r="BQ33" s="120">
        <f t="shared" si="31"/>
        <v>327</v>
      </c>
      <c r="BR33" s="22">
        <f t="shared" si="32"/>
        <v>90.83333333</v>
      </c>
      <c r="BS33" s="22">
        <v>10.0</v>
      </c>
      <c r="BT33" s="22">
        <v>14.0</v>
      </c>
      <c r="BU33" s="120">
        <f t="shared" si="33"/>
        <v>351</v>
      </c>
      <c r="BV33" s="22">
        <f t="shared" si="34"/>
        <v>90.46391753</v>
      </c>
      <c r="BW33" s="22">
        <v>2.0</v>
      </c>
      <c r="BX33" s="22">
        <v>2.0</v>
      </c>
      <c r="BY33" s="120">
        <f t="shared" si="35"/>
        <v>355</v>
      </c>
      <c r="BZ33" s="22">
        <f t="shared" si="36"/>
        <v>90.56122449</v>
      </c>
      <c r="CA33" s="164">
        <f t="shared" si="37"/>
        <v>146</v>
      </c>
      <c r="CB33" s="164">
        <f t="shared" si="38"/>
        <v>209</v>
      </c>
      <c r="CC33" s="159"/>
      <c r="CD33" s="159"/>
    </row>
    <row r="34">
      <c r="A34" s="165">
        <v>29.0</v>
      </c>
      <c r="B34" s="51" t="s">
        <v>70</v>
      </c>
      <c r="C34" s="109">
        <v>7.0</v>
      </c>
      <c r="D34" s="52">
        <v>100.0</v>
      </c>
      <c r="E34" s="109">
        <v>11.0</v>
      </c>
      <c r="F34" s="52">
        <v>100.0</v>
      </c>
      <c r="G34" s="52">
        <v>18.0</v>
      </c>
      <c r="H34" s="52">
        <v>100.0</v>
      </c>
      <c r="I34" s="13">
        <f t="shared" si="1"/>
        <v>18</v>
      </c>
      <c r="J34" s="13">
        <f t="shared" si="2"/>
        <v>100</v>
      </c>
      <c r="K34" s="109">
        <v>8.0</v>
      </c>
      <c r="L34" s="53">
        <v>72.72727</v>
      </c>
      <c r="M34" s="109">
        <v>9.0</v>
      </c>
      <c r="N34" s="53">
        <v>75.0</v>
      </c>
      <c r="O34" s="52">
        <v>17.0</v>
      </c>
      <c r="P34" s="168">
        <v>73.91304</v>
      </c>
      <c r="Q34" s="13">
        <f t="shared" si="3"/>
        <v>35</v>
      </c>
      <c r="R34" s="13">
        <f t="shared" si="4"/>
        <v>85.36585366</v>
      </c>
      <c r="S34" s="111">
        <v>4.0</v>
      </c>
      <c r="T34" s="95">
        <f t="shared" si="5"/>
        <v>100</v>
      </c>
      <c r="U34" s="111">
        <v>5.0</v>
      </c>
      <c r="V34" s="13">
        <f t="shared" si="6"/>
        <v>100</v>
      </c>
      <c r="W34" s="13">
        <f t="shared" si="7"/>
        <v>9</v>
      </c>
      <c r="X34" s="95">
        <f t="shared" si="8"/>
        <v>100</v>
      </c>
      <c r="Y34" s="54">
        <f t="shared" si="9"/>
        <v>44</v>
      </c>
      <c r="Z34" s="54">
        <f t="shared" si="10"/>
        <v>88</v>
      </c>
      <c r="AA34" s="53">
        <v>7.0</v>
      </c>
      <c r="AB34" s="134">
        <v>10.0</v>
      </c>
      <c r="AC34" s="54">
        <f t="shared" si="11"/>
        <v>61</v>
      </c>
      <c r="AD34" s="54">
        <f t="shared" si="12"/>
        <v>83.56164384</v>
      </c>
      <c r="AE34" s="111">
        <v>10.0</v>
      </c>
      <c r="AF34" s="111">
        <v>15.0</v>
      </c>
      <c r="AG34" s="111">
        <f t="shared" si="13"/>
        <v>86</v>
      </c>
      <c r="AH34" s="111">
        <f t="shared" si="14"/>
        <v>86</v>
      </c>
      <c r="AI34" s="111">
        <v>9.0</v>
      </c>
      <c r="AJ34" s="111">
        <v>11.0</v>
      </c>
      <c r="AK34" s="116">
        <f t="shared" si="15"/>
        <v>106</v>
      </c>
      <c r="AL34" s="116">
        <f t="shared" si="16"/>
        <v>80.3030303</v>
      </c>
      <c r="AM34" s="55">
        <v>12.0</v>
      </c>
      <c r="AN34" s="55">
        <v>17.0</v>
      </c>
      <c r="AO34" s="56">
        <f t="shared" si="17"/>
        <v>135</v>
      </c>
      <c r="AP34" s="56">
        <f t="shared" si="18"/>
        <v>81.81818182</v>
      </c>
      <c r="AQ34" s="55">
        <v>10.0</v>
      </c>
      <c r="AR34" s="55">
        <v>14.0</v>
      </c>
      <c r="AS34" s="43">
        <f t="shared" si="19"/>
        <v>159</v>
      </c>
      <c r="AT34" s="43">
        <f t="shared" si="20"/>
        <v>79.89949749</v>
      </c>
      <c r="AU34" s="166">
        <v>11.0</v>
      </c>
      <c r="AV34" s="166">
        <v>13.0</v>
      </c>
      <c r="AW34" s="166">
        <f t="shared" si="21"/>
        <v>183</v>
      </c>
      <c r="AX34" s="111">
        <f t="shared" si="22"/>
        <v>80.26315789</v>
      </c>
      <c r="AY34" s="117">
        <v>10.0</v>
      </c>
      <c r="AZ34" s="117">
        <v>11.0</v>
      </c>
      <c r="BA34" s="167">
        <f t="shared" si="23"/>
        <v>204</v>
      </c>
      <c r="BB34" s="15">
        <f t="shared" si="24"/>
        <v>80.95238095</v>
      </c>
      <c r="BC34" s="22">
        <v>9.0</v>
      </c>
      <c r="BD34" s="22">
        <v>13.0</v>
      </c>
      <c r="BE34" s="167">
        <f t="shared" si="25"/>
        <v>226</v>
      </c>
      <c r="BF34" s="15">
        <f t="shared" si="26"/>
        <v>81.00358423</v>
      </c>
      <c r="BG34" s="22">
        <v>11.0</v>
      </c>
      <c r="BH34" s="22">
        <v>18.0</v>
      </c>
      <c r="BI34" s="163">
        <f t="shared" si="27"/>
        <v>255</v>
      </c>
      <c r="BJ34" s="21">
        <f t="shared" si="28"/>
        <v>82.52427184</v>
      </c>
      <c r="BK34" s="22">
        <v>10.0</v>
      </c>
      <c r="BL34" s="159">
        <v>10.0</v>
      </c>
      <c r="BM34" s="164">
        <f t="shared" si="29"/>
        <v>275</v>
      </c>
      <c r="BN34" s="159">
        <f t="shared" si="30"/>
        <v>81.12094395</v>
      </c>
      <c r="BO34" s="22">
        <v>5.0</v>
      </c>
      <c r="BP34" s="22">
        <v>8.0</v>
      </c>
      <c r="BQ34" s="120">
        <f t="shared" si="31"/>
        <v>288</v>
      </c>
      <c r="BR34" s="22">
        <f t="shared" si="32"/>
        <v>80</v>
      </c>
      <c r="BS34" s="22">
        <v>6.0</v>
      </c>
      <c r="BT34" s="22">
        <v>10.0</v>
      </c>
      <c r="BU34" s="120">
        <f t="shared" si="33"/>
        <v>304</v>
      </c>
      <c r="BV34" s="22">
        <f t="shared" si="34"/>
        <v>78.35051546</v>
      </c>
      <c r="BW34" s="22">
        <v>2.0</v>
      </c>
      <c r="BX34" s="22">
        <v>2.0</v>
      </c>
      <c r="BY34" s="120">
        <f t="shared" si="35"/>
        <v>308</v>
      </c>
      <c r="BZ34" s="22">
        <f t="shared" si="36"/>
        <v>78.57142857</v>
      </c>
      <c r="CA34" s="164">
        <f t="shared" si="37"/>
        <v>131</v>
      </c>
      <c r="CB34" s="164">
        <f t="shared" si="38"/>
        <v>177</v>
      </c>
      <c r="CC34" s="159"/>
      <c r="CD34" s="159"/>
    </row>
    <row r="35">
      <c r="A35" s="165">
        <v>30.0</v>
      </c>
      <c r="B35" s="51" t="s">
        <v>71</v>
      </c>
      <c r="C35" s="109">
        <v>7.0</v>
      </c>
      <c r="D35" s="52">
        <v>100.0</v>
      </c>
      <c r="E35" s="109">
        <v>10.0</v>
      </c>
      <c r="F35" s="52">
        <v>90.90909</v>
      </c>
      <c r="G35" s="52">
        <v>17.0</v>
      </c>
      <c r="H35" s="52">
        <v>94.44444</v>
      </c>
      <c r="I35" s="13">
        <f t="shared" si="1"/>
        <v>17</v>
      </c>
      <c r="J35" s="13">
        <f t="shared" si="2"/>
        <v>94.44444444</v>
      </c>
      <c r="K35" s="109">
        <v>11.0</v>
      </c>
      <c r="L35" s="53">
        <v>100.0</v>
      </c>
      <c r="M35" s="109">
        <v>12.0</v>
      </c>
      <c r="N35" s="53">
        <v>100.0</v>
      </c>
      <c r="O35" s="52">
        <v>23.0</v>
      </c>
      <c r="P35" s="53">
        <v>100.0</v>
      </c>
      <c r="Q35" s="13">
        <f t="shared" si="3"/>
        <v>40</v>
      </c>
      <c r="R35" s="13">
        <f t="shared" si="4"/>
        <v>97.56097561</v>
      </c>
      <c r="S35" s="111">
        <v>4.0</v>
      </c>
      <c r="T35" s="95">
        <f t="shared" si="5"/>
        <v>100</v>
      </c>
      <c r="U35" s="111">
        <v>5.0</v>
      </c>
      <c r="V35" s="13">
        <f t="shared" si="6"/>
        <v>100</v>
      </c>
      <c r="W35" s="13">
        <f t="shared" si="7"/>
        <v>9</v>
      </c>
      <c r="X35" s="95">
        <f t="shared" si="8"/>
        <v>100</v>
      </c>
      <c r="Y35" s="54">
        <f t="shared" si="9"/>
        <v>49</v>
      </c>
      <c r="Z35" s="54">
        <f t="shared" si="10"/>
        <v>98</v>
      </c>
      <c r="AA35" s="53">
        <v>9.0</v>
      </c>
      <c r="AB35" s="134">
        <v>14.0</v>
      </c>
      <c r="AC35" s="54">
        <f t="shared" si="11"/>
        <v>72</v>
      </c>
      <c r="AD35" s="54">
        <f t="shared" si="12"/>
        <v>98.63013699</v>
      </c>
      <c r="AE35" s="111">
        <v>10.0</v>
      </c>
      <c r="AF35" s="111">
        <v>16.0</v>
      </c>
      <c r="AG35" s="111">
        <f t="shared" si="13"/>
        <v>98</v>
      </c>
      <c r="AH35" s="111">
        <f t="shared" si="14"/>
        <v>98</v>
      </c>
      <c r="AI35" s="111">
        <v>9.0</v>
      </c>
      <c r="AJ35" s="111">
        <v>15.0</v>
      </c>
      <c r="AK35" s="116">
        <f t="shared" si="15"/>
        <v>122</v>
      </c>
      <c r="AL35" s="116">
        <f t="shared" si="16"/>
        <v>92.42424242</v>
      </c>
      <c r="AM35" s="55">
        <v>12.0</v>
      </c>
      <c r="AN35" s="55">
        <v>18.0</v>
      </c>
      <c r="AO35" s="56">
        <f t="shared" si="17"/>
        <v>152</v>
      </c>
      <c r="AP35" s="56">
        <f t="shared" si="18"/>
        <v>92.12121212</v>
      </c>
      <c r="AQ35" s="55">
        <v>13.0</v>
      </c>
      <c r="AR35" s="55">
        <v>19.0</v>
      </c>
      <c r="AS35" s="43">
        <f t="shared" si="19"/>
        <v>184</v>
      </c>
      <c r="AT35" s="43">
        <f t="shared" si="20"/>
        <v>92.46231156</v>
      </c>
      <c r="AU35" s="166">
        <v>11.0</v>
      </c>
      <c r="AV35" s="166">
        <v>17.0</v>
      </c>
      <c r="AW35" s="166">
        <f t="shared" si="21"/>
        <v>212</v>
      </c>
      <c r="AX35" s="111">
        <f t="shared" si="22"/>
        <v>92.98245614</v>
      </c>
      <c r="AY35" s="117">
        <v>7.0</v>
      </c>
      <c r="AZ35" s="117">
        <v>11.0</v>
      </c>
      <c r="BA35" s="167">
        <f t="shared" si="23"/>
        <v>230</v>
      </c>
      <c r="BB35" s="15">
        <f t="shared" si="24"/>
        <v>91.26984127</v>
      </c>
      <c r="BC35" s="22">
        <v>10.0</v>
      </c>
      <c r="BD35" s="22">
        <v>16.0</v>
      </c>
      <c r="BE35" s="167">
        <f t="shared" si="25"/>
        <v>256</v>
      </c>
      <c r="BF35" s="15">
        <f t="shared" si="26"/>
        <v>91.7562724</v>
      </c>
      <c r="BG35" s="22">
        <v>11.0</v>
      </c>
      <c r="BH35" s="22">
        <v>19.0</v>
      </c>
      <c r="BI35" s="163">
        <f t="shared" si="27"/>
        <v>286</v>
      </c>
      <c r="BJ35" s="21">
        <f t="shared" si="28"/>
        <v>92.5566343</v>
      </c>
      <c r="BK35" s="22">
        <v>12.0</v>
      </c>
      <c r="BL35" s="159">
        <v>15.0</v>
      </c>
      <c r="BM35" s="164">
        <f t="shared" si="29"/>
        <v>313</v>
      </c>
      <c r="BN35" s="159">
        <f t="shared" si="30"/>
        <v>92.33038348</v>
      </c>
      <c r="BO35" s="22">
        <v>7.0</v>
      </c>
      <c r="BP35" s="22">
        <v>10.0</v>
      </c>
      <c r="BQ35" s="120">
        <f t="shared" si="31"/>
        <v>330</v>
      </c>
      <c r="BR35" s="22">
        <f t="shared" si="32"/>
        <v>91.66666667</v>
      </c>
      <c r="BS35" s="22">
        <v>7.0</v>
      </c>
      <c r="BT35" s="22">
        <v>10.0</v>
      </c>
      <c r="BU35" s="120">
        <f t="shared" si="33"/>
        <v>347</v>
      </c>
      <c r="BV35" s="22">
        <f t="shared" si="34"/>
        <v>89.43298969</v>
      </c>
      <c r="BW35" s="22">
        <v>2.0</v>
      </c>
      <c r="BX35" s="22">
        <v>2.0</v>
      </c>
      <c r="BY35" s="120">
        <f t="shared" si="35"/>
        <v>351</v>
      </c>
      <c r="BZ35" s="22">
        <f t="shared" si="36"/>
        <v>89.54081633</v>
      </c>
      <c r="CA35" s="164">
        <f t="shared" si="37"/>
        <v>142</v>
      </c>
      <c r="CB35" s="164">
        <f t="shared" si="38"/>
        <v>209</v>
      </c>
      <c r="CC35" s="159"/>
      <c r="CD35" s="159"/>
    </row>
    <row r="36">
      <c r="A36" s="165">
        <v>31.0</v>
      </c>
      <c r="B36" s="51" t="s">
        <v>72</v>
      </c>
      <c r="C36" s="109">
        <v>7.0</v>
      </c>
      <c r="D36" s="52">
        <v>100.0</v>
      </c>
      <c r="E36" s="109">
        <v>11.0</v>
      </c>
      <c r="F36" s="52">
        <v>100.0</v>
      </c>
      <c r="G36" s="52">
        <v>18.0</v>
      </c>
      <c r="H36" s="52">
        <v>100.0</v>
      </c>
      <c r="I36" s="13">
        <f t="shared" si="1"/>
        <v>18</v>
      </c>
      <c r="J36" s="13">
        <f t="shared" si="2"/>
        <v>100</v>
      </c>
      <c r="K36" s="109">
        <v>7.0</v>
      </c>
      <c r="L36" s="53">
        <v>63.63636</v>
      </c>
      <c r="M36" s="109">
        <v>7.0</v>
      </c>
      <c r="N36" s="53">
        <v>58.33333</v>
      </c>
      <c r="O36" s="52">
        <v>14.0</v>
      </c>
      <c r="P36" s="168">
        <v>60.86957</v>
      </c>
      <c r="Q36" s="13">
        <f t="shared" si="3"/>
        <v>32</v>
      </c>
      <c r="R36" s="13">
        <f t="shared" si="4"/>
        <v>78.04878049</v>
      </c>
      <c r="S36" s="111">
        <v>3.0</v>
      </c>
      <c r="T36" s="95">
        <f t="shared" si="5"/>
        <v>75</v>
      </c>
      <c r="U36" s="111">
        <v>5.0</v>
      </c>
      <c r="V36" s="13">
        <f t="shared" si="6"/>
        <v>100</v>
      </c>
      <c r="W36" s="13">
        <f t="shared" si="7"/>
        <v>8</v>
      </c>
      <c r="X36" s="95">
        <f t="shared" si="8"/>
        <v>88.88888889</v>
      </c>
      <c r="Y36" s="54">
        <f t="shared" si="9"/>
        <v>40</v>
      </c>
      <c r="Z36" s="54">
        <f t="shared" si="10"/>
        <v>80</v>
      </c>
      <c r="AA36" s="53">
        <v>9.0</v>
      </c>
      <c r="AB36" s="134">
        <v>11.0</v>
      </c>
      <c r="AC36" s="54">
        <f t="shared" si="11"/>
        <v>60</v>
      </c>
      <c r="AD36" s="54">
        <f t="shared" si="12"/>
        <v>82.19178082</v>
      </c>
      <c r="AE36" s="111">
        <v>10.0</v>
      </c>
      <c r="AF36" s="111">
        <v>16.0</v>
      </c>
      <c r="AG36" s="111">
        <f t="shared" si="13"/>
        <v>86</v>
      </c>
      <c r="AH36" s="111">
        <f t="shared" si="14"/>
        <v>86</v>
      </c>
      <c r="AI36" s="111">
        <v>11.0</v>
      </c>
      <c r="AJ36" s="111">
        <v>16.0</v>
      </c>
      <c r="AK36" s="116">
        <f t="shared" si="15"/>
        <v>113</v>
      </c>
      <c r="AL36" s="116">
        <f t="shared" si="16"/>
        <v>85.60606061</v>
      </c>
      <c r="AM36" s="55">
        <v>11.0</v>
      </c>
      <c r="AN36" s="55">
        <v>16.0</v>
      </c>
      <c r="AO36" s="56">
        <f t="shared" si="17"/>
        <v>140</v>
      </c>
      <c r="AP36" s="56">
        <f t="shared" si="18"/>
        <v>84.84848485</v>
      </c>
      <c r="AQ36" s="55">
        <v>13.0</v>
      </c>
      <c r="AR36" s="55">
        <v>19.0</v>
      </c>
      <c r="AS36" s="43">
        <f t="shared" si="19"/>
        <v>172</v>
      </c>
      <c r="AT36" s="43">
        <f t="shared" si="20"/>
        <v>86.4321608</v>
      </c>
      <c r="AU36" s="166">
        <v>12.0</v>
      </c>
      <c r="AV36" s="166">
        <v>17.0</v>
      </c>
      <c r="AW36" s="166">
        <f t="shared" si="21"/>
        <v>201</v>
      </c>
      <c r="AX36" s="111">
        <f t="shared" si="22"/>
        <v>88.15789474</v>
      </c>
      <c r="AY36" s="117">
        <v>10.0</v>
      </c>
      <c r="AZ36" s="117">
        <v>12.0</v>
      </c>
      <c r="BA36" s="167">
        <f t="shared" si="23"/>
        <v>223</v>
      </c>
      <c r="BB36" s="15">
        <f t="shared" si="24"/>
        <v>88.49206349</v>
      </c>
      <c r="BC36" s="22">
        <v>10.0</v>
      </c>
      <c r="BD36" s="22">
        <v>11.0</v>
      </c>
      <c r="BE36" s="167">
        <f t="shared" si="25"/>
        <v>244</v>
      </c>
      <c r="BF36" s="15">
        <f t="shared" si="26"/>
        <v>87.45519713</v>
      </c>
      <c r="BG36" s="22">
        <v>9.0</v>
      </c>
      <c r="BH36" s="22">
        <v>17.0</v>
      </c>
      <c r="BI36" s="163">
        <f t="shared" si="27"/>
        <v>270</v>
      </c>
      <c r="BJ36" s="21">
        <f t="shared" si="28"/>
        <v>87.37864078</v>
      </c>
      <c r="BK36" s="22">
        <v>12.0</v>
      </c>
      <c r="BL36" s="159">
        <v>13.0</v>
      </c>
      <c r="BM36" s="164">
        <f t="shared" si="29"/>
        <v>295</v>
      </c>
      <c r="BN36" s="159">
        <f t="shared" si="30"/>
        <v>87.02064897</v>
      </c>
      <c r="BO36" s="22">
        <v>6.0</v>
      </c>
      <c r="BP36" s="22">
        <v>9.0</v>
      </c>
      <c r="BQ36" s="120">
        <f t="shared" si="31"/>
        <v>310</v>
      </c>
      <c r="BR36" s="22">
        <f t="shared" si="32"/>
        <v>86.11111111</v>
      </c>
      <c r="BS36" s="22">
        <v>6.0</v>
      </c>
      <c r="BT36" s="22">
        <v>13.0</v>
      </c>
      <c r="BU36" s="120">
        <f t="shared" si="33"/>
        <v>329</v>
      </c>
      <c r="BV36" s="22">
        <f t="shared" si="34"/>
        <v>84.79381443</v>
      </c>
      <c r="BW36" s="22">
        <v>2.0</v>
      </c>
      <c r="BX36" s="22">
        <v>2.0</v>
      </c>
      <c r="BY36" s="120">
        <f t="shared" si="35"/>
        <v>333</v>
      </c>
      <c r="BZ36" s="22">
        <f t="shared" si="36"/>
        <v>84.94897959</v>
      </c>
      <c r="CA36" s="164">
        <f t="shared" si="37"/>
        <v>138</v>
      </c>
      <c r="CB36" s="164">
        <f t="shared" si="38"/>
        <v>195</v>
      </c>
      <c r="CC36" s="159"/>
      <c r="CD36" s="159"/>
    </row>
    <row r="37">
      <c r="A37" s="165">
        <v>32.0</v>
      </c>
      <c r="B37" s="51" t="s">
        <v>73</v>
      </c>
      <c r="C37" s="109">
        <v>6.0</v>
      </c>
      <c r="D37" s="52">
        <v>85.71429</v>
      </c>
      <c r="E37" s="109">
        <v>11.0</v>
      </c>
      <c r="F37" s="52">
        <v>100.0</v>
      </c>
      <c r="G37" s="52">
        <v>17.0</v>
      </c>
      <c r="H37" s="52">
        <v>94.44444</v>
      </c>
      <c r="I37" s="13">
        <f t="shared" si="1"/>
        <v>17</v>
      </c>
      <c r="J37" s="13">
        <f t="shared" si="2"/>
        <v>94.44444444</v>
      </c>
      <c r="K37" s="109">
        <v>11.0</v>
      </c>
      <c r="L37" s="53">
        <v>100.0</v>
      </c>
      <c r="M37" s="109">
        <v>10.0</v>
      </c>
      <c r="N37" s="53">
        <v>83.33333</v>
      </c>
      <c r="O37" s="52">
        <v>21.0</v>
      </c>
      <c r="P37" s="53">
        <v>91.30435</v>
      </c>
      <c r="Q37" s="13">
        <f t="shared" si="3"/>
        <v>38</v>
      </c>
      <c r="R37" s="13">
        <f t="shared" si="4"/>
        <v>92.68292683</v>
      </c>
      <c r="S37" s="111">
        <v>4.0</v>
      </c>
      <c r="T37" s="95">
        <f t="shared" si="5"/>
        <v>100</v>
      </c>
      <c r="U37" s="111">
        <v>5.0</v>
      </c>
      <c r="V37" s="13">
        <f t="shared" si="6"/>
        <v>100</v>
      </c>
      <c r="W37" s="13">
        <f t="shared" si="7"/>
        <v>9</v>
      </c>
      <c r="X37" s="95">
        <f t="shared" si="8"/>
        <v>100</v>
      </c>
      <c r="Y37" s="54">
        <f t="shared" si="9"/>
        <v>47</v>
      </c>
      <c r="Z37" s="54">
        <f t="shared" si="10"/>
        <v>94</v>
      </c>
      <c r="AA37" s="53">
        <v>9.0</v>
      </c>
      <c r="AB37" s="134">
        <v>11.0</v>
      </c>
      <c r="AC37" s="54">
        <f t="shared" si="11"/>
        <v>67</v>
      </c>
      <c r="AD37" s="54">
        <f t="shared" si="12"/>
        <v>91.78082192</v>
      </c>
      <c r="AE37" s="111">
        <v>10.0</v>
      </c>
      <c r="AF37" s="111">
        <v>16.0</v>
      </c>
      <c r="AG37" s="111">
        <f t="shared" si="13"/>
        <v>93</v>
      </c>
      <c r="AH37" s="111">
        <f t="shared" si="14"/>
        <v>93</v>
      </c>
      <c r="AI37" s="111">
        <v>12.0</v>
      </c>
      <c r="AJ37" s="111">
        <v>16.0</v>
      </c>
      <c r="AK37" s="116">
        <f t="shared" si="15"/>
        <v>121</v>
      </c>
      <c r="AL37" s="116">
        <f t="shared" si="16"/>
        <v>91.66666667</v>
      </c>
      <c r="AM37" s="55">
        <v>12.0</v>
      </c>
      <c r="AN37" s="55">
        <v>18.0</v>
      </c>
      <c r="AO37" s="56">
        <f t="shared" si="17"/>
        <v>151</v>
      </c>
      <c r="AP37" s="56">
        <f t="shared" si="18"/>
        <v>91.51515152</v>
      </c>
      <c r="AQ37" s="55">
        <v>11.0</v>
      </c>
      <c r="AR37" s="55">
        <v>18.0</v>
      </c>
      <c r="AS37" s="43">
        <f t="shared" si="19"/>
        <v>180</v>
      </c>
      <c r="AT37" s="43">
        <f t="shared" si="20"/>
        <v>90.45226131</v>
      </c>
      <c r="AU37" s="166">
        <v>12.0</v>
      </c>
      <c r="AV37" s="166">
        <v>17.0</v>
      </c>
      <c r="AW37" s="166">
        <f t="shared" si="21"/>
        <v>209</v>
      </c>
      <c r="AX37" s="111">
        <f t="shared" si="22"/>
        <v>91.66666667</v>
      </c>
      <c r="AY37" s="117">
        <v>11.0</v>
      </c>
      <c r="AZ37" s="117">
        <v>12.0</v>
      </c>
      <c r="BA37" s="167">
        <f t="shared" si="23"/>
        <v>232</v>
      </c>
      <c r="BB37" s="15">
        <f t="shared" si="24"/>
        <v>92.06349206</v>
      </c>
      <c r="BC37" s="22">
        <v>11.0</v>
      </c>
      <c r="BD37" s="22">
        <v>15.0</v>
      </c>
      <c r="BE37" s="167">
        <f t="shared" si="25"/>
        <v>258</v>
      </c>
      <c r="BF37" s="15">
        <f t="shared" si="26"/>
        <v>92.47311828</v>
      </c>
      <c r="BG37" s="22">
        <v>10.0</v>
      </c>
      <c r="BH37" s="22">
        <v>18.0</v>
      </c>
      <c r="BI37" s="163">
        <f t="shared" si="27"/>
        <v>286</v>
      </c>
      <c r="BJ37" s="21">
        <f t="shared" si="28"/>
        <v>92.5566343</v>
      </c>
      <c r="BK37" s="22">
        <v>14.0</v>
      </c>
      <c r="BL37" s="159">
        <v>15.0</v>
      </c>
      <c r="BM37" s="164">
        <f t="shared" si="29"/>
        <v>315</v>
      </c>
      <c r="BN37" s="159">
        <f t="shared" si="30"/>
        <v>92.92035398</v>
      </c>
      <c r="BO37" s="22">
        <v>6.0</v>
      </c>
      <c r="BP37" s="22">
        <v>9.0</v>
      </c>
      <c r="BQ37" s="120">
        <f t="shared" si="31"/>
        <v>330</v>
      </c>
      <c r="BR37" s="22">
        <f t="shared" si="32"/>
        <v>91.66666667</v>
      </c>
      <c r="BS37" s="22">
        <v>5.0</v>
      </c>
      <c r="BT37" s="22">
        <v>10.0</v>
      </c>
      <c r="BU37" s="120">
        <f t="shared" si="33"/>
        <v>345</v>
      </c>
      <c r="BV37" s="22">
        <f t="shared" si="34"/>
        <v>88.91752577</v>
      </c>
      <c r="BW37" s="22">
        <v>2.0</v>
      </c>
      <c r="BX37" s="22">
        <v>2.0</v>
      </c>
      <c r="BY37" s="120">
        <f t="shared" si="35"/>
        <v>349</v>
      </c>
      <c r="BZ37" s="22">
        <f t="shared" si="36"/>
        <v>89.03061224</v>
      </c>
      <c r="CA37" s="164">
        <f t="shared" si="37"/>
        <v>146</v>
      </c>
      <c r="CB37" s="164">
        <f t="shared" si="38"/>
        <v>203</v>
      </c>
      <c r="CC37" s="159"/>
      <c r="CD37" s="159"/>
    </row>
    <row r="38">
      <c r="A38" s="165">
        <v>33.0</v>
      </c>
      <c r="B38" s="51" t="s">
        <v>75</v>
      </c>
      <c r="C38" s="109">
        <v>3.0</v>
      </c>
      <c r="D38" s="52">
        <v>42.85714</v>
      </c>
      <c r="E38" s="109">
        <v>5.0</v>
      </c>
      <c r="F38" s="52">
        <v>45.45455</v>
      </c>
      <c r="G38" s="52">
        <v>8.0</v>
      </c>
      <c r="H38" s="78">
        <v>44.44444</v>
      </c>
      <c r="I38" s="13">
        <f t="shared" si="1"/>
        <v>8</v>
      </c>
      <c r="J38" s="13">
        <f t="shared" si="2"/>
        <v>44.44444444</v>
      </c>
      <c r="K38" s="109">
        <v>10.0</v>
      </c>
      <c r="L38" s="53">
        <v>90.90909</v>
      </c>
      <c r="M38" s="109">
        <v>10.0</v>
      </c>
      <c r="N38" s="53">
        <v>83.33333</v>
      </c>
      <c r="O38" s="52">
        <v>20.0</v>
      </c>
      <c r="P38" s="53">
        <v>86.95652</v>
      </c>
      <c r="Q38" s="13">
        <f t="shared" si="3"/>
        <v>28</v>
      </c>
      <c r="R38" s="13">
        <f t="shared" si="4"/>
        <v>68.29268293</v>
      </c>
      <c r="S38" s="111">
        <v>3.0</v>
      </c>
      <c r="T38" s="95">
        <f t="shared" si="5"/>
        <v>75</v>
      </c>
      <c r="U38" s="111">
        <v>4.0</v>
      </c>
      <c r="V38" s="13">
        <f t="shared" si="6"/>
        <v>80</v>
      </c>
      <c r="W38" s="13">
        <f t="shared" si="7"/>
        <v>7</v>
      </c>
      <c r="X38" s="95">
        <f t="shared" si="8"/>
        <v>77.77777778</v>
      </c>
      <c r="Y38" s="54">
        <f t="shared" si="9"/>
        <v>35</v>
      </c>
      <c r="Z38" s="54">
        <f t="shared" si="10"/>
        <v>70</v>
      </c>
      <c r="AA38" s="53">
        <v>9.0</v>
      </c>
      <c r="AB38" s="134">
        <v>14.0</v>
      </c>
      <c r="AC38" s="54">
        <f t="shared" si="11"/>
        <v>58</v>
      </c>
      <c r="AD38" s="54">
        <f t="shared" si="12"/>
        <v>79.45205479</v>
      </c>
      <c r="AE38" s="111">
        <v>7.0</v>
      </c>
      <c r="AF38" s="111">
        <v>10.0</v>
      </c>
      <c r="AG38" s="111">
        <f t="shared" si="13"/>
        <v>75</v>
      </c>
      <c r="AH38" s="111">
        <f t="shared" si="14"/>
        <v>75</v>
      </c>
      <c r="AI38" s="111">
        <v>10.0</v>
      </c>
      <c r="AJ38" s="111">
        <v>13.0</v>
      </c>
      <c r="AK38" s="116">
        <f t="shared" si="15"/>
        <v>98</v>
      </c>
      <c r="AL38" s="169">
        <f t="shared" si="16"/>
        <v>74.24242424</v>
      </c>
      <c r="AM38" s="55">
        <v>10.0</v>
      </c>
      <c r="AN38" s="55">
        <v>17.0</v>
      </c>
      <c r="AO38" s="56">
        <f t="shared" si="17"/>
        <v>125</v>
      </c>
      <c r="AP38" s="56">
        <f t="shared" si="18"/>
        <v>75.75757576</v>
      </c>
      <c r="AQ38" s="55">
        <v>13.0</v>
      </c>
      <c r="AR38" s="55">
        <v>18.0</v>
      </c>
      <c r="AS38" s="43">
        <f t="shared" si="19"/>
        <v>156</v>
      </c>
      <c r="AT38" s="43">
        <f t="shared" si="20"/>
        <v>78.3919598</v>
      </c>
      <c r="AU38" s="166">
        <v>9.0</v>
      </c>
      <c r="AV38" s="166">
        <v>15.0</v>
      </c>
      <c r="AW38" s="166">
        <f t="shared" si="21"/>
        <v>180</v>
      </c>
      <c r="AX38" s="111">
        <f t="shared" si="22"/>
        <v>78.94736842</v>
      </c>
      <c r="AY38" s="117">
        <v>10.0</v>
      </c>
      <c r="AZ38" s="117">
        <v>8.0</v>
      </c>
      <c r="BA38" s="167">
        <f t="shared" si="23"/>
        <v>198</v>
      </c>
      <c r="BB38" s="15">
        <f t="shared" si="24"/>
        <v>78.57142857</v>
      </c>
      <c r="BC38" s="22">
        <v>8.0</v>
      </c>
      <c r="BD38" s="22">
        <v>13.0</v>
      </c>
      <c r="BE38" s="167">
        <f t="shared" si="25"/>
        <v>219</v>
      </c>
      <c r="BF38" s="15">
        <f t="shared" si="26"/>
        <v>78.49462366</v>
      </c>
      <c r="BG38" s="22">
        <v>8.0</v>
      </c>
      <c r="BH38" s="22">
        <v>15.0</v>
      </c>
      <c r="BI38" s="163">
        <f t="shared" si="27"/>
        <v>242</v>
      </c>
      <c r="BJ38" s="21">
        <f t="shared" si="28"/>
        <v>78.3171521</v>
      </c>
      <c r="BK38" s="22">
        <v>9.0</v>
      </c>
      <c r="BL38" s="159">
        <v>9.0</v>
      </c>
      <c r="BM38" s="164">
        <f t="shared" si="29"/>
        <v>260</v>
      </c>
      <c r="BN38" s="159">
        <f t="shared" si="30"/>
        <v>76.69616519</v>
      </c>
      <c r="BO38" s="22">
        <v>8.0</v>
      </c>
      <c r="BP38" s="22">
        <v>13.0</v>
      </c>
      <c r="BQ38" s="120">
        <f t="shared" si="31"/>
        <v>281</v>
      </c>
      <c r="BR38" s="22">
        <f t="shared" si="32"/>
        <v>78.05555556</v>
      </c>
      <c r="BS38" s="22">
        <v>9.0</v>
      </c>
      <c r="BT38" s="22">
        <v>13.0</v>
      </c>
      <c r="BU38" s="120">
        <f t="shared" si="33"/>
        <v>303</v>
      </c>
      <c r="BV38" s="22">
        <f t="shared" si="34"/>
        <v>78.09278351</v>
      </c>
      <c r="BW38" s="22">
        <v>2.0</v>
      </c>
      <c r="BX38" s="22">
        <v>2.0</v>
      </c>
      <c r="BY38" s="120">
        <f t="shared" si="35"/>
        <v>307</v>
      </c>
      <c r="BZ38" s="22">
        <f t="shared" si="36"/>
        <v>78.31632653</v>
      </c>
      <c r="CA38" s="164">
        <f t="shared" si="37"/>
        <v>128</v>
      </c>
      <c r="CB38" s="164">
        <f t="shared" si="38"/>
        <v>179</v>
      </c>
      <c r="CC38" s="159"/>
      <c r="CD38" s="159"/>
    </row>
    <row r="39">
      <c r="A39" s="165">
        <v>34.0</v>
      </c>
      <c r="B39" s="51" t="s">
        <v>76</v>
      </c>
      <c r="C39" s="109">
        <v>7.0</v>
      </c>
      <c r="D39" s="52">
        <v>100.0</v>
      </c>
      <c r="E39" s="109">
        <v>11.0</v>
      </c>
      <c r="F39" s="52">
        <v>100.0</v>
      </c>
      <c r="G39" s="52">
        <v>18.0</v>
      </c>
      <c r="H39" s="52">
        <v>100.0</v>
      </c>
      <c r="I39" s="13">
        <f t="shared" si="1"/>
        <v>18</v>
      </c>
      <c r="J39" s="13">
        <f t="shared" si="2"/>
        <v>100</v>
      </c>
      <c r="K39" s="109">
        <v>10.0</v>
      </c>
      <c r="L39" s="53">
        <v>90.90909</v>
      </c>
      <c r="M39" s="109">
        <v>11.0</v>
      </c>
      <c r="N39" s="53">
        <v>91.66667</v>
      </c>
      <c r="O39" s="52">
        <v>21.0</v>
      </c>
      <c r="P39" s="53">
        <v>91.30435</v>
      </c>
      <c r="Q39" s="13">
        <f t="shared" si="3"/>
        <v>39</v>
      </c>
      <c r="R39" s="13">
        <f t="shared" si="4"/>
        <v>95.12195122</v>
      </c>
      <c r="S39" s="111">
        <v>4.0</v>
      </c>
      <c r="T39" s="95">
        <f t="shared" si="5"/>
        <v>100</v>
      </c>
      <c r="U39" s="111">
        <v>5.0</v>
      </c>
      <c r="V39" s="13">
        <f t="shared" si="6"/>
        <v>100</v>
      </c>
      <c r="W39" s="13">
        <f t="shared" si="7"/>
        <v>9</v>
      </c>
      <c r="X39" s="95">
        <f t="shared" si="8"/>
        <v>100</v>
      </c>
      <c r="Y39" s="54">
        <f t="shared" si="9"/>
        <v>48</v>
      </c>
      <c r="Z39" s="54">
        <f t="shared" si="10"/>
        <v>96</v>
      </c>
      <c r="AA39" s="53">
        <v>8.0</v>
      </c>
      <c r="AB39" s="134">
        <v>14.0</v>
      </c>
      <c r="AC39" s="54">
        <f t="shared" si="11"/>
        <v>70</v>
      </c>
      <c r="AD39" s="54">
        <f t="shared" si="12"/>
        <v>95.89041096</v>
      </c>
      <c r="AE39" s="111">
        <v>10.0</v>
      </c>
      <c r="AF39" s="111">
        <v>13.0</v>
      </c>
      <c r="AG39" s="111">
        <f t="shared" si="13"/>
        <v>93</v>
      </c>
      <c r="AH39" s="111">
        <f t="shared" si="14"/>
        <v>93</v>
      </c>
      <c r="AI39" s="111">
        <v>11.0</v>
      </c>
      <c r="AJ39" s="111">
        <v>17.0</v>
      </c>
      <c r="AK39" s="116">
        <f t="shared" si="15"/>
        <v>121</v>
      </c>
      <c r="AL39" s="116">
        <f t="shared" si="16"/>
        <v>91.66666667</v>
      </c>
      <c r="AM39" s="55">
        <v>13.0</v>
      </c>
      <c r="AN39" s="55">
        <v>19.0</v>
      </c>
      <c r="AO39" s="56">
        <f t="shared" si="17"/>
        <v>153</v>
      </c>
      <c r="AP39" s="56">
        <f t="shared" si="18"/>
        <v>92.72727273</v>
      </c>
      <c r="AQ39" s="55">
        <v>14.0</v>
      </c>
      <c r="AR39" s="55">
        <v>20.0</v>
      </c>
      <c r="AS39" s="43">
        <f t="shared" si="19"/>
        <v>187</v>
      </c>
      <c r="AT39" s="43">
        <f t="shared" si="20"/>
        <v>93.96984925</v>
      </c>
      <c r="AU39" s="166">
        <v>10.0</v>
      </c>
      <c r="AV39" s="166">
        <v>16.0</v>
      </c>
      <c r="AW39" s="166">
        <f t="shared" si="21"/>
        <v>213</v>
      </c>
      <c r="AX39" s="111">
        <f t="shared" si="22"/>
        <v>93.42105263</v>
      </c>
      <c r="AY39" s="117">
        <v>10.0</v>
      </c>
      <c r="AZ39" s="117">
        <v>13.0</v>
      </c>
      <c r="BA39" s="167">
        <f t="shared" si="23"/>
        <v>236</v>
      </c>
      <c r="BB39" s="15">
        <f t="shared" si="24"/>
        <v>93.65079365</v>
      </c>
      <c r="BC39" s="22">
        <v>7.0</v>
      </c>
      <c r="BD39" s="22">
        <v>15.0</v>
      </c>
      <c r="BE39" s="167">
        <f t="shared" si="25"/>
        <v>258</v>
      </c>
      <c r="BF39" s="15">
        <f t="shared" si="26"/>
        <v>92.47311828</v>
      </c>
      <c r="BG39" s="22">
        <v>11.0</v>
      </c>
      <c r="BH39" s="22">
        <v>17.0</v>
      </c>
      <c r="BI39" s="163">
        <f t="shared" si="27"/>
        <v>286</v>
      </c>
      <c r="BJ39" s="21">
        <f t="shared" si="28"/>
        <v>92.5566343</v>
      </c>
      <c r="BK39" s="22">
        <v>14.0</v>
      </c>
      <c r="BL39" s="159">
        <v>16.0</v>
      </c>
      <c r="BM39" s="164">
        <f t="shared" si="29"/>
        <v>316</v>
      </c>
      <c r="BN39" s="159">
        <f t="shared" si="30"/>
        <v>93.21533923</v>
      </c>
      <c r="BO39" s="22">
        <v>8.0</v>
      </c>
      <c r="BP39" s="22">
        <v>12.0</v>
      </c>
      <c r="BQ39" s="120">
        <f t="shared" si="31"/>
        <v>336</v>
      </c>
      <c r="BR39" s="22">
        <f t="shared" si="32"/>
        <v>93.33333333</v>
      </c>
      <c r="BS39" s="22">
        <v>6.0</v>
      </c>
      <c r="BT39" s="22">
        <v>12.0</v>
      </c>
      <c r="BU39" s="120">
        <f t="shared" si="33"/>
        <v>354</v>
      </c>
      <c r="BV39" s="22">
        <f t="shared" si="34"/>
        <v>91.2371134</v>
      </c>
      <c r="BW39" s="22">
        <v>2.0</v>
      </c>
      <c r="BX39" s="22">
        <v>2.0</v>
      </c>
      <c r="BY39" s="120">
        <f t="shared" si="35"/>
        <v>358</v>
      </c>
      <c r="BZ39" s="22">
        <f t="shared" si="36"/>
        <v>91.32653061</v>
      </c>
      <c r="CA39" s="164">
        <f t="shared" si="37"/>
        <v>145</v>
      </c>
      <c r="CB39" s="164">
        <f t="shared" si="38"/>
        <v>213</v>
      </c>
      <c r="CC39" s="159"/>
      <c r="CD39" s="159"/>
    </row>
    <row r="40">
      <c r="A40" s="165">
        <v>35.0</v>
      </c>
      <c r="B40" s="51" t="s">
        <v>77</v>
      </c>
      <c r="C40" s="109">
        <v>7.0</v>
      </c>
      <c r="D40" s="52">
        <v>100.0</v>
      </c>
      <c r="E40" s="109">
        <v>11.0</v>
      </c>
      <c r="F40" s="52">
        <v>100.0</v>
      </c>
      <c r="G40" s="52">
        <v>18.0</v>
      </c>
      <c r="H40" s="52">
        <v>100.0</v>
      </c>
      <c r="I40" s="13">
        <f t="shared" si="1"/>
        <v>18</v>
      </c>
      <c r="J40" s="13">
        <f t="shared" si="2"/>
        <v>100</v>
      </c>
      <c r="K40" s="109">
        <v>10.0</v>
      </c>
      <c r="L40" s="53">
        <v>90.90909</v>
      </c>
      <c r="M40" s="109">
        <v>12.0</v>
      </c>
      <c r="N40" s="53">
        <v>100.0</v>
      </c>
      <c r="O40" s="52">
        <v>22.0</v>
      </c>
      <c r="P40" s="53">
        <v>95.65217</v>
      </c>
      <c r="Q40" s="13">
        <f t="shared" si="3"/>
        <v>40</v>
      </c>
      <c r="R40" s="13">
        <f t="shared" si="4"/>
        <v>97.56097561</v>
      </c>
      <c r="S40" s="111">
        <v>0.0</v>
      </c>
      <c r="T40" s="95">
        <f t="shared" si="5"/>
        <v>0</v>
      </c>
      <c r="U40" s="111">
        <v>0.0</v>
      </c>
      <c r="V40" s="13">
        <f t="shared" si="6"/>
        <v>0</v>
      </c>
      <c r="W40" s="13">
        <f t="shared" si="7"/>
        <v>0</v>
      </c>
      <c r="X40" s="95">
        <f t="shared" si="8"/>
        <v>0</v>
      </c>
      <c r="Y40" s="54">
        <f t="shared" si="9"/>
        <v>40</v>
      </c>
      <c r="Z40" s="54">
        <f t="shared" si="10"/>
        <v>80</v>
      </c>
      <c r="AA40" s="53">
        <v>9.0</v>
      </c>
      <c r="AB40" s="134">
        <v>12.0</v>
      </c>
      <c r="AC40" s="54">
        <f t="shared" si="11"/>
        <v>61</v>
      </c>
      <c r="AD40" s="54">
        <f t="shared" si="12"/>
        <v>83.56164384</v>
      </c>
      <c r="AE40" s="111">
        <v>11.0</v>
      </c>
      <c r="AF40" s="111">
        <v>14.0</v>
      </c>
      <c r="AG40" s="111">
        <f t="shared" si="13"/>
        <v>86</v>
      </c>
      <c r="AH40" s="111">
        <f t="shared" si="14"/>
        <v>86</v>
      </c>
      <c r="AI40" s="111">
        <v>13.0</v>
      </c>
      <c r="AJ40" s="111">
        <v>19.0</v>
      </c>
      <c r="AK40" s="116">
        <f t="shared" si="15"/>
        <v>118</v>
      </c>
      <c r="AL40" s="116">
        <f t="shared" si="16"/>
        <v>89.39393939</v>
      </c>
      <c r="AM40" s="55">
        <v>13.0</v>
      </c>
      <c r="AN40" s="55">
        <v>20.0</v>
      </c>
      <c r="AO40" s="56">
        <f t="shared" si="17"/>
        <v>151</v>
      </c>
      <c r="AP40" s="56">
        <f t="shared" si="18"/>
        <v>91.51515152</v>
      </c>
      <c r="AQ40" s="55">
        <v>14.0</v>
      </c>
      <c r="AR40" s="55">
        <v>20.0</v>
      </c>
      <c r="AS40" s="43">
        <f t="shared" si="19"/>
        <v>185</v>
      </c>
      <c r="AT40" s="43">
        <f t="shared" si="20"/>
        <v>92.96482412</v>
      </c>
      <c r="AU40" s="166">
        <v>8.0</v>
      </c>
      <c r="AV40" s="166">
        <v>7.0</v>
      </c>
      <c r="AW40" s="166">
        <f t="shared" si="21"/>
        <v>200</v>
      </c>
      <c r="AX40" s="111">
        <f t="shared" si="22"/>
        <v>87.71929825</v>
      </c>
      <c r="AY40" s="117">
        <v>10.0</v>
      </c>
      <c r="AZ40" s="117">
        <v>13.0</v>
      </c>
      <c r="BA40" s="167">
        <f t="shared" si="23"/>
        <v>223</v>
      </c>
      <c r="BB40" s="15">
        <f t="shared" si="24"/>
        <v>88.49206349</v>
      </c>
      <c r="BC40" s="22">
        <v>11.0</v>
      </c>
      <c r="BD40" s="22">
        <v>16.0</v>
      </c>
      <c r="BE40" s="167">
        <f t="shared" si="25"/>
        <v>250</v>
      </c>
      <c r="BF40" s="15">
        <f t="shared" si="26"/>
        <v>89.60573477</v>
      </c>
      <c r="BG40" s="22">
        <v>11.0</v>
      </c>
      <c r="BH40" s="22">
        <v>19.0</v>
      </c>
      <c r="BI40" s="163">
        <f t="shared" si="27"/>
        <v>280</v>
      </c>
      <c r="BJ40" s="21">
        <f t="shared" si="28"/>
        <v>90.61488673</v>
      </c>
      <c r="BK40" s="22">
        <v>10.0</v>
      </c>
      <c r="BL40" s="159">
        <v>11.0</v>
      </c>
      <c r="BM40" s="164">
        <f t="shared" si="29"/>
        <v>301</v>
      </c>
      <c r="BN40" s="159">
        <f t="shared" si="30"/>
        <v>88.79056047</v>
      </c>
      <c r="BO40" s="22">
        <v>8.0</v>
      </c>
      <c r="BP40" s="22">
        <v>12.0</v>
      </c>
      <c r="BQ40" s="120">
        <f t="shared" si="31"/>
        <v>321</v>
      </c>
      <c r="BR40" s="22">
        <f t="shared" si="32"/>
        <v>89.16666667</v>
      </c>
      <c r="BS40" s="22">
        <v>9.0</v>
      </c>
      <c r="BT40" s="22">
        <v>13.0</v>
      </c>
      <c r="BU40" s="120">
        <f t="shared" si="33"/>
        <v>343</v>
      </c>
      <c r="BV40" s="22">
        <f t="shared" si="34"/>
        <v>88.40206186</v>
      </c>
      <c r="BW40" s="22">
        <v>2.0</v>
      </c>
      <c r="BX40" s="22">
        <v>2.0</v>
      </c>
      <c r="BY40" s="120">
        <f t="shared" si="35"/>
        <v>347</v>
      </c>
      <c r="BZ40" s="22">
        <f t="shared" si="36"/>
        <v>88.52040816</v>
      </c>
      <c r="CA40" s="164">
        <f t="shared" si="37"/>
        <v>146</v>
      </c>
      <c r="CB40" s="164">
        <f t="shared" si="38"/>
        <v>201</v>
      </c>
      <c r="CC40" s="159"/>
      <c r="CD40" s="159"/>
    </row>
    <row r="41">
      <c r="BP41" s="170"/>
    </row>
  </sheetData>
  <mergeCells count="18">
    <mergeCell ref="A1:H1"/>
    <mergeCell ref="A2:H2"/>
    <mergeCell ref="C3:H3"/>
    <mergeCell ref="K3:P3"/>
    <mergeCell ref="S3:X3"/>
    <mergeCell ref="AE3:AF3"/>
    <mergeCell ref="AI3:AJ3"/>
    <mergeCell ref="BO3:BR3"/>
    <mergeCell ref="BS3:BV3"/>
    <mergeCell ref="BW3:BZ3"/>
    <mergeCell ref="CA3:CB3"/>
    <mergeCell ref="AM3:AN3"/>
    <mergeCell ref="AQ3:AR3"/>
    <mergeCell ref="AU3:AV3"/>
    <mergeCell ref="AY3:AZ3"/>
    <mergeCell ref="BC3:BD3"/>
    <mergeCell ref="BG3:BJ3"/>
    <mergeCell ref="BK3:BN3"/>
  </mergeCells>
  <hyperlinks>
    <hyperlink r:id="rId1" ref="A3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0"/>
    <col customWidth="1" min="3" max="3" width="15.5"/>
    <col customWidth="1" min="4" max="4" width="14.0"/>
    <col customWidth="1" min="7" max="7" width="13.63"/>
    <col customWidth="1" min="10" max="10" width="14.5"/>
    <col customWidth="1" min="13" max="13" width="13.63"/>
    <col customWidth="1" min="16" max="16" width="13.63"/>
  </cols>
  <sheetData>
    <row r="1">
      <c r="A1" s="171" t="s">
        <v>0</v>
      </c>
    </row>
    <row r="2">
      <c r="A2" s="171" t="s">
        <v>83</v>
      </c>
    </row>
    <row r="3"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>
      <c r="A4" s="20"/>
      <c r="B4" s="20"/>
      <c r="C4" s="173" t="s">
        <v>84</v>
      </c>
      <c r="D4" s="3"/>
      <c r="E4" s="19" t="s">
        <v>85</v>
      </c>
      <c r="F4" s="173" t="s">
        <v>86</v>
      </c>
      <c r="G4" s="3"/>
      <c r="H4" s="19" t="s">
        <v>85</v>
      </c>
      <c r="I4" s="173" t="s">
        <v>87</v>
      </c>
      <c r="J4" s="3"/>
      <c r="K4" s="19" t="s">
        <v>85</v>
      </c>
      <c r="L4" s="173" t="s">
        <v>88</v>
      </c>
      <c r="M4" s="3"/>
      <c r="N4" s="19" t="s">
        <v>85</v>
      </c>
      <c r="O4" s="173" t="s">
        <v>89</v>
      </c>
      <c r="P4" s="3"/>
      <c r="Q4" s="19" t="s">
        <v>85</v>
      </c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>
      <c r="A5" s="175" t="s">
        <v>90</v>
      </c>
      <c r="B5" s="176" t="s">
        <v>3</v>
      </c>
      <c r="C5" s="177" t="s">
        <v>28</v>
      </c>
      <c r="D5" s="177" t="s">
        <v>91</v>
      </c>
      <c r="F5" s="177" t="s">
        <v>28</v>
      </c>
      <c r="G5" s="177" t="s">
        <v>91</v>
      </c>
      <c r="I5" s="177" t="s">
        <v>28</v>
      </c>
      <c r="J5" s="177" t="s">
        <v>91</v>
      </c>
      <c r="L5" s="177" t="s">
        <v>28</v>
      </c>
      <c r="M5" s="177" t="s">
        <v>91</v>
      </c>
      <c r="O5" s="177" t="s">
        <v>28</v>
      </c>
      <c r="P5" s="177" t="s">
        <v>91</v>
      </c>
    </row>
    <row r="6">
      <c r="A6" s="178"/>
      <c r="B6" s="178"/>
      <c r="C6" s="125">
        <v>603.0</v>
      </c>
      <c r="D6" s="125">
        <v>100.0</v>
      </c>
      <c r="E6" s="179">
        <v>30.0</v>
      </c>
      <c r="F6" s="180">
        <v>426.0</v>
      </c>
      <c r="G6" s="172">
        <v>100.0</v>
      </c>
      <c r="H6" s="179">
        <v>30.0</v>
      </c>
      <c r="I6" s="181">
        <v>286.0</v>
      </c>
      <c r="J6" s="172">
        <v>100.0</v>
      </c>
      <c r="K6" s="179">
        <v>15.0</v>
      </c>
      <c r="L6" s="125">
        <v>268.0</v>
      </c>
      <c r="M6" s="125">
        <v>100.0</v>
      </c>
      <c r="N6" s="179">
        <v>30.0</v>
      </c>
      <c r="O6" s="125">
        <v>392.0</v>
      </c>
      <c r="P6" s="125">
        <v>100.0</v>
      </c>
      <c r="Q6" s="179">
        <v>15.0</v>
      </c>
    </row>
    <row r="7">
      <c r="A7" s="178">
        <v>1.0</v>
      </c>
      <c r="B7" s="178" t="s">
        <v>31</v>
      </c>
      <c r="C7" s="180">
        <v>585.0</v>
      </c>
      <c r="D7" s="182">
        <v>97.01492537313433</v>
      </c>
      <c r="E7" s="74">
        <v>23.785</v>
      </c>
      <c r="F7" s="180">
        <v>409.0</v>
      </c>
      <c r="G7" s="172">
        <v>96.0093896713615</v>
      </c>
      <c r="H7" s="73">
        <v>20.31555555555556</v>
      </c>
      <c r="I7" s="181">
        <v>275.0</v>
      </c>
      <c r="J7" s="172">
        <v>96.15384615384616</v>
      </c>
      <c r="K7" s="183">
        <v>9.230934343434344</v>
      </c>
      <c r="L7" s="184">
        <v>258.0</v>
      </c>
      <c r="M7" s="125">
        <v>96.26865671641791</v>
      </c>
      <c r="N7" s="183">
        <v>20.63</v>
      </c>
      <c r="O7" s="184">
        <v>371.0</v>
      </c>
      <c r="P7" s="125">
        <v>94.64285714285714</v>
      </c>
      <c r="Q7" s="179">
        <v>10.643055555555554</v>
      </c>
    </row>
    <row r="8">
      <c r="A8" s="178">
        <v>2.0</v>
      </c>
      <c r="B8" s="178" t="s">
        <v>33</v>
      </c>
      <c r="C8" s="180">
        <v>538.0</v>
      </c>
      <c r="D8" s="182">
        <v>89.22056384742953</v>
      </c>
      <c r="E8" s="74">
        <v>23.983333333333334</v>
      </c>
      <c r="F8" s="180">
        <v>377.0</v>
      </c>
      <c r="G8" s="172">
        <v>88.49765258215963</v>
      </c>
      <c r="H8" s="73">
        <v>21.314999999999998</v>
      </c>
      <c r="I8" s="181">
        <v>242.0</v>
      </c>
      <c r="J8" s="172">
        <v>84.61538461538461</v>
      </c>
      <c r="K8" s="185">
        <v>9.774242424242425</v>
      </c>
      <c r="L8" s="184">
        <v>225.0</v>
      </c>
      <c r="M8" s="125">
        <v>83.955223880597</v>
      </c>
      <c r="N8" s="185">
        <v>19.305555555555557</v>
      </c>
      <c r="O8" s="184">
        <v>346.0</v>
      </c>
      <c r="P8" s="125">
        <v>88.26530612244898</v>
      </c>
      <c r="Q8" s="179">
        <v>10.786111111111111</v>
      </c>
    </row>
    <row r="9">
      <c r="A9" s="178">
        <v>3.0</v>
      </c>
      <c r="B9" s="178" t="s">
        <v>36</v>
      </c>
      <c r="C9" s="180">
        <v>537.0</v>
      </c>
      <c r="D9" s="182">
        <v>89.05472636815922</v>
      </c>
      <c r="E9" s="74">
        <v>20.23</v>
      </c>
      <c r="F9" s="180">
        <v>386.0</v>
      </c>
      <c r="G9" s="172">
        <v>90.61032863849766</v>
      </c>
      <c r="H9" s="73">
        <v>19.85222222222222</v>
      </c>
      <c r="I9" s="181">
        <v>255.0</v>
      </c>
      <c r="J9" s="172">
        <v>89.16083916083916</v>
      </c>
      <c r="K9" s="186">
        <v>7.212626262626262</v>
      </c>
      <c r="L9" s="184">
        <v>246.0</v>
      </c>
      <c r="M9" s="125">
        <v>91.79104477611939</v>
      </c>
      <c r="N9" s="185">
        <v>19.888888888888886</v>
      </c>
      <c r="O9" s="184">
        <v>357.0</v>
      </c>
      <c r="P9" s="125">
        <v>91.07142857142857</v>
      </c>
      <c r="Q9" s="179">
        <v>10.059722222222222</v>
      </c>
    </row>
    <row r="10">
      <c r="A10" s="178">
        <v>4.0</v>
      </c>
      <c r="B10" s="178" t="s">
        <v>39</v>
      </c>
      <c r="C10" s="180">
        <v>534.0</v>
      </c>
      <c r="D10" s="182">
        <v>88.55721393034828</v>
      </c>
      <c r="E10" s="74">
        <v>17.855555555555558</v>
      </c>
      <c r="F10" s="180">
        <v>379.0</v>
      </c>
      <c r="G10" s="172">
        <v>88.96713615023475</v>
      </c>
      <c r="H10" s="73">
        <v>17.083333333333332</v>
      </c>
      <c r="I10" s="181">
        <v>242.0</v>
      </c>
      <c r="J10" s="172">
        <v>84.61538461538461</v>
      </c>
      <c r="K10" s="185">
        <v>8.795580808080809</v>
      </c>
      <c r="L10" s="184">
        <v>223.0</v>
      </c>
      <c r="M10" s="125">
        <v>83.2089552238806</v>
      </c>
      <c r="N10" s="185">
        <v>16.976666666666667</v>
      </c>
      <c r="O10" s="184">
        <v>337.0</v>
      </c>
      <c r="P10" s="125">
        <v>85.96938775510205</v>
      </c>
      <c r="Q10" s="179">
        <v>8.883333333333333</v>
      </c>
    </row>
    <row r="11">
      <c r="A11" s="178">
        <v>5.0</v>
      </c>
      <c r="B11" s="178" t="s">
        <v>40</v>
      </c>
      <c r="C11" s="180">
        <v>541.0</v>
      </c>
      <c r="D11" s="182">
        <v>89.7180762852405</v>
      </c>
      <c r="E11" s="74">
        <v>22.122222222222224</v>
      </c>
      <c r="F11" s="180">
        <v>393.0</v>
      </c>
      <c r="G11" s="172">
        <v>92.25352112676057</v>
      </c>
      <c r="H11" s="73">
        <v>18.352777777777778</v>
      </c>
      <c r="I11" s="181">
        <v>250.0</v>
      </c>
      <c r="J11" s="172">
        <v>87.41258741258741</v>
      </c>
      <c r="K11" s="185">
        <v>9.567045454545454</v>
      </c>
      <c r="L11" s="184">
        <v>235.0</v>
      </c>
      <c r="M11" s="125">
        <v>87.6865671641791</v>
      </c>
      <c r="N11" s="185">
        <v>20.003333333333334</v>
      </c>
      <c r="O11" s="184">
        <v>344.0</v>
      </c>
      <c r="P11" s="125">
        <v>87.75510204081633</v>
      </c>
      <c r="Q11" s="179">
        <v>10.272222222222222</v>
      </c>
    </row>
    <row r="12">
      <c r="A12" s="178">
        <v>6.0</v>
      </c>
      <c r="B12" s="178" t="s">
        <v>41</v>
      </c>
      <c r="C12" s="180">
        <v>534.0</v>
      </c>
      <c r="D12" s="182">
        <v>88.55721393034828</v>
      </c>
      <c r="E12" s="74">
        <v>20.67222222222222</v>
      </c>
      <c r="F12" s="180">
        <v>373.0</v>
      </c>
      <c r="G12" s="172">
        <v>87.55868544600939</v>
      </c>
      <c r="H12" s="73">
        <v>18.99</v>
      </c>
      <c r="I12" s="181">
        <v>238.0</v>
      </c>
      <c r="J12" s="172">
        <v>83.21678321678323</v>
      </c>
      <c r="K12" s="185">
        <v>7.571338383838384</v>
      </c>
      <c r="L12" s="184">
        <v>222.0</v>
      </c>
      <c r="M12" s="125">
        <v>82.83582089552239</v>
      </c>
      <c r="N12" s="185">
        <v>17.644444444444446</v>
      </c>
      <c r="O12" s="184">
        <v>341.0</v>
      </c>
      <c r="P12" s="125">
        <v>86.98979591836735</v>
      </c>
      <c r="Q12" s="179">
        <v>8.987499999999999</v>
      </c>
    </row>
    <row r="13">
      <c r="A13" s="178">
        <v>7.0</v>
      </c>
      <c r="B13" s="178" t="s">
        <v>43</v>
      </c>
      <c r="C13" s="180">
        <v>573.0</v>
      </c>
      <c r="D13" s="182">
        <v>95.02487562189057</v>
      </c>
      <c r="E13" s="74">
        <v>22.905555555555555</v>
      </c>
      <c r="F13" s="180">
        <v>399.0</v>
      </c>
      <c r="G13" s="172">
        <v>93.66197183098592</v>
      </c>
      <c r="H13" s="73">
        <v>20.37</v>
      </c>
      <c r="I13" s="181">
        <v>256.0</v>
      </c>
      <c r="J13" s="172">
        <v>89.51048951048952</v>
      </c>
      <c r="K13" s="185">
        <v>11.119823232323233</v>
      </c>
      <c r="L13" s="184">
        <v>246.0</v>
      </c>
      <c r="M13" s="125">
        <v>91.79104477611939</v>
      </c>
      <c r="N13" s="185">
        <v>18.338888888888885</v>
      </c>
      <c r="O13" s="184">
        <v>364.0</v>
      </c>
      <c r="P13" s="125">
        <v>92.85714285714286</v>
      </c>
      <c r="Q13" s="179">
        <v>9.705555555555556</v>
      </c>
    </row>
    <row r="14">
      <c r="A14" s="178">
        <v>8.0</v>
      </c>
      <c r="B14" s="178" t="s">
        <v>44</v>
      </c>
      <c r="C14" s="180">
        <v>529.0</v>
      </c>
      <c r="D14" s="182">
        <v>87.7280265339967</v>
      </c>
      <c r="E14" s="74">
        <v>17.694444444444446</v>
      </c>
      <c r="F14" s="180">
        <v>371.0</v>
      </c>
      <c r="G14" s="172">
        <v>87.08920187793427</v>
      </c>
      <c r="H14" s="73">
        <v>15.031666666666666</v>
      </c>
      <c r="I14" s="181">
        <v>232.0</v>
      </c>
      <c r="J14" s="172">
        <v>81.11888111888112</v>
      </c>
      <c r="K14" s="186">
        <v>4.991161616161616</v>
      </c>
      <c r="L14" s="184">
        <v>235.0</v>
      </c>
      <c r="M14" s="125">
        <v>87.6865671641791</v>
      </c>
      <c r="N14" s="186">
        <v>13.40333333333333</v>
      </c>
      <c r="O14" s="184">
        <v>340.0</v>
      </c>
      <c r="P14" s="125">
        <v>86.73469387755102</v>
      </c>
      <c r="Q14" s="179">
        <v>8.176388888888889</v>
      </c>
    </row>
    <row r="15">
      <c r="A15" s="178">
        <v>9.0</v>
      </c>
      <c r="B15" s="178" t="s">
        <v>46</v>
      </c>
      <c r="C15" s="180">
        <v>566.0</v>
      </c>
      <c r="D15" s="182">
        <v>93.86401326699836</v>
      </c>
      <c r="E15" s="74">
        <v>23.986111111111114</v>
      </c>
      <c r="F15" s="180">
        <v>404.0</v>
      </c>
      <c r="G15" s="172">
        <v>94.83568075117371</v>
      </c>
      <c r="H15" s="73">
        <v>22.093333333333334</v>
      </c>
      <c r="I15" s="181">
        <v>263.0</v>
      </c>
      <c r="J15" s="172">
        <v>91.95804195804196</v>
      </c>
      <c r="K15" s="185">
        <v>12.252146464646465</v>
      </c>
      <c r="L15" s="184">
        <v>253.0</v>
      </c>
      <c r="M15" s="125">
        <v>94.40298507462686</v>
      </c>
      <c r="N15" s="185">
        <v>22.072222222222223</v>
      </c>
      <c r="O15" s="184">
        <v>364.0</v>
      </c>
      <c r="P15" s="125">
        <v>92.85714285714286</v>
      </c>
      <c r="Q15" s="179">
        <v>12.324999999999998</v>
      </c>
    </row>
    <row r="16">
      <c r="A16" s="178">
        <v>10.0</v>
      </c>
      <c r="B16" s="178" t="s">
        <v>47</v>
      </c>
      <c r="C16" s="180">
        <v>574.0</v>
      </c>
      <c r="D16" s="182">
        <v>95.19071310116088</v>
      </c>
      <c r="E16" s="74">
        <v>18.52111111111111</v>
      </c>
      <c r="F16" s="180">
        <v>404.0</v>
      </c>
      <c r="G16" s="172">
        <v>94.83568075117371</v>
      </c>
      <c r="H16" s="73">
        <v>20.145555555555553</v>
      </c>
      <c r="I16" s="181">
        <v>267.0</v>
      </c>
      <c r="J16" s="172">
        <v>93.35664335664336</v>
      </c>
      <c r="K16" s="185">
        <v>7.602904040404041</v>
      </c>
      <c r="L16" s="184">
        <v>254.0</v>
      </c>
      <c r="M16" s="125">
        <v>94.77611940298507</v>
      </c>
      <c r="N16" s="185">
        <v>19.398888888888887</v>
      </c>
      <c r="O16" s="184">
        <v>363.0</v>
      </c>
      <c r="P16" s="125">
        <v>92.60204081632654</v>
      </c>
      <c r="Q16" s="179">
        <v>10.844444444444443</v>
      </c>
    </row>
    <row r="17">
      <c r="A17" s="178">
        <v>11.0</v>
      </c>
      <c r="B17" s="178" t="s">
        <v>48</v>
      </c>
      <c r="C17" s="180">
        <v>558.0</v>
      </c>
      <c r="D17" s="182">
        <v>92.53731343283584</v>
      </c>
      <c r="E17" s="74">
        <v>23.111111111111114</v>
      </c>
      <c r="F17" s="180">
        <v>386.0</v>
      </c>
      <c r="G17" s="172">
        <v>90.61032863849766</v>
      </c>
      <c r="H17" s="73">
        <v>22.53888888888889</v>
      </c>
      <c r="I17" s="181">
        <v>261.0</v>
      </c>
      <c r="J17" s="172">
        <v>91.25874125874127</v>
      </c>
      <c r="K17" s="185">
        <v>11.080050505050506</v>
      </c>
      <c r="L17" s="184">
        <v>245.0</v>
      </c>
      <c r="M17" s="125">
        <v>91.41791044776119</v>
      </c>
      <c r="N17" s="185">
        <v>22.37</v>
      </c>
      <c r="O17" s="184">
        <v>361.0</v>
      </c>
      <c r="P17" s="125">
        <v>92.09183673469389</v>
      </c>
      <c r="Q17" s="179">
        <v>11.68888888888889</v>
      </c>
    </row>
    <row r="18">
      <c r="A18" s="178">
        <v>12.0</v>
      </c>
      <c r="B18" s="178" t="s">
        <v>49</v>
      </c>
      <c r="C18" s="180">
        <v>524.0</v>
      </c>
      <c r="D18" s="182">
        <v>86.89883913764513</v>
      </c>
      <c r="E18" s="74">
        <v>21.45222222222223</v>
      </c>
      <c r="F18" s="180">
        <v>380.0</v>
      </c>
      <c r="G18" s="172">
        <v>89.2018779342723</v>
      </c>
      <c r="H18" s="73">
        <v>19.841111111111108</v>
      </c>
      <c r="I18" s="181">
        <v>247.0</v>
      </c>
      <c r="J18" s="172">
        <v>86.36363636363637</v>
      </c>
      <c r="K18" s="186">
        <v>7.459090909090908</v>
      </c>
      <c r="L18" s="184">
        <v>236.0</v>
      </c>
      <c r="M18" s="125">
        <v>88.05970149253731</v>
      </c>
      <c r="N18" s="185">
        <v>20.018888888888892</v>
      </c>
      <c r="O18" s="184">
        <v>344.0</v>
      </c>
      <c r="P18" s="125">
        <v>87.75510204081633</v>
      </c>
      <c r="Q18" s="179">
        <v>9.004166666666668</v>
      </c>
    </row>
    <row r="19">
      <c r="A19" s="178">
        <v>13.0</v>
      </c>
      <c r="B19" s="178" t="s">
        <v>51</v>
      </c>
      <c r="C19" s="180">
        <v>580.0</v>
      </c>
      <c r="D19" s="182">
        <v>96.18573797678278</v>
      </c>
      <c r="E19" s="74">
        <v>22.00111111111111</v>
      </c>
      <c r="F19" s="180">
        <v>403.0</v>
      </c>
      <c r="G19" s="172">
        <v>94.60093896713616</v>
      </c>
      <c r="H19" s="73">
        <v>21.05611111111111</v>
      </c>
      <c r="I19" s="181">
        <v>270.0</v>
      </c>
      <c r="J19" s="172">
        <v>94.40559440559441</v>
      </c>
      <c r="K19" s="185">
        <v>10.563131313131313</v>
      </c>
      <c r="L19" s="184">
        <v>261.0</v>
      </c>
      <c r="M19" s="125">
        <v>97.38805970149254</v>
      </c>
      <c r="N19" s="185">
        <v>21.204444444444444</v>
      </c>
      <c r="O19" s="184">
        <v>380.0</v>
      </c>
      <c r="P19" s="125">
        <v>96.93877551020408</v>
      </c>
      <c r="Q19" s="179">
        <v>10.733333333333334</v>
      </c>
    </row>
    <row r="20">
      <c r="A20" s="178">
        <v>14.0</v>
      </c>
      <c r="B20" s="178" t="s">
        <v>52</v>
      </c>
      <c r="C20" s="180">
        <v>551.0</v>
      </c>
      <c r="D20" s="182">
        <v>91.37645107794363</v>
      </c>
      <c r="E20" s="74">
        <v>17.63111111111111</v>
      </c>
      <c r="F20" s="180">
        <v>400.0</v>
      </c>
      <c r="G20" s="172">
        <v>93.89671361502347</v>
      </c>
      <c r="H20" s="73">
        <v>18.140555555555554</v>
      </c>
      <c r="I20" s="181">
        <v>254.0</v>
      </c>
      <c r="J20" s="172">
        <v>88.81118881118881</v>
      </c>
      <c r="K20" s="186">
        <v>7.263636363636363</v>
      </c>
      <c r="L20" s="184">
        <v>236.0</v>
      </c>
      <c r="M20" s="125">
        <v>88.05970149253731</v>
      </c>
      <c r="N20" s="185">
        <v>16.226666666666667</v>
      </c>
      <c r="O20" s="184">
        <v>359.0</v>
      </c>
      <c r="P20" s="125">
        <v>91.58163265306122</v>
      </c>
      <c r="Q20" s="179">
        <v>8.947222222222221</v>
      </c>
    </row>
    <row r="21">
      <c r="A21" s="178">
        <v>15.0</v>
      </c>
      <c r="B21" s="178" t="s">
        <v>53</v>
      </c>
      <c r="C21" s="180">
        <v>547.0</v>
      </c>
      <c r="D21" s="182">
        <v>90.71310116086237</v>
      </c>
      <c r="E21" s="74">
        <v>20.108888888888888</v>
      </c>
      <c r="F21" s="180">
        <v>375.0</v>
      </c>
      <c r="G21" s="172">
        <v>88.02816901408451</v>
      </c>
      <c r="H21" s="73">
        <v>17.929444444444446</v>
      </c>
      <c r="I21" s="181">
        <v>246.0</v>
      </c>
      <c r="J21" s="172">
        <v>86.01398601398601</v>
      </c>
      <c r="K21" s="186">
        <v>6.352020202020202</v>
      </c>
      <c r="L21" s="184">
        <v>235.0</v>
      </c>
      <c r="M21" s="125">
        <v>87.6865671641791</v>
      </c>
      <c r="N21" s="185">
        <v>19.702222222222222</v>
      </c>
      <c r="O21" s="184">
        <v>350.0</v>
      </c>
      <c r="P21" s="125">
        <v>89.28571428571429</v>
      </c>
      <c r="Q21" s="179">
        <v>10.430555555555555</v>
      </c>
    </row>
    <row r="22">
      <c r="A22" s="178">
        <v>16.0</v>
      </c>
      <c r="B22" s="178" t="s">
        <v>54</v>
      </c>
      <c r="C22" s="180">
        <v>573.0</v>
      </c>
      <c r="D22" s="182">
        <v>95.02487562189056</v>
      </c>
      <c r="E22" s="74">
        <v>20.566666666666666</v>
      </c>
      <c r="F22" s="180">
        <v>388.0</v>
      </c>
      <c r="G22" s="172">
        <v>91.07981220657277</v>
      </c>
      <c r="H22" s="73">
        <v>15.195</v>
      </c>
      <c r="I22" s="181">
        <v>250.0</v>
      </c>
      <c r="J22" s="172">
        <v>87.41258741258741</v>
      </c>
      <c r="K22" s="186">
        <v>6.1551767676767675</v>
      </c>
      <c r="L22" s="184">
        <v>244.0</v>
      </c>
      <c r="M22" s="125">
        <v>91.04477611940298</v>
      </c>
      <c r="N22" s="185">
        <v>18.32111111111111</v>
      </c>
      <c r="O22" s="184">
        <v>354.0</v>
      </c>
      <c r="P22" s="125">
        <v>90.3061224489796</v>
      </c>
      <c r="Q22" s="179">
        <v>8.541666666666666</v>
      </c>
    </row>
    <row r="23">
      <c r="A23" s="178">
        <v>17.0</v>
      </c>
      <c r="B23" s="178" t="s">
        <v>55</v>
      </c>
      <c r="C23" s="180">
        <v>552.0</v>
      </c>
      <c r="D23" s="182">
        <v>91.54228855721394</v>
      </c>
      <c r="E23" s="74">
        <v>19.081666666666667</v>
      </c>
      <c r="F23" s="180">
        <v>374.0</v>
      </c>
      <c r="G23" s="172">
        <v>87.79342723004696</v>
      </c>
      <c r="H23" s="73">
        <v>16.13</v>
      </c>
      <c r="I23" s="181">
        <v>248.0</v>
      </c>
      <c r="J23" s="172">
        <v>86.71328671328672</v>
      </c>
      <c r="K23" s="185">
        <v>7.8068181818181825</v>
      </c>
      <c r="L23" s="184">
        <v>236.0</v>
      </c>
      <c r="M23" s="125">
        <v>88.05970149253731</v>
      </c>
      <c r="N23" s="185">
        <v>15.73222222222222</v>
      </c>
      <c r="O23" s="184">
        <v>348.0</v>
      </c>
      <c r="P23" s="125">
        <v>88.77551020408164</v>
      </c>
      <c r="Q23" s="179">
        <v>9.641666666666667</v>
      </c>
    </row>
    <row r="24">
      <c r="A24" s="178">
        <v>18.0</v>
      </c>
      <c r="B24" s="178" t="s">
        <v>56</v>
      </c>
      <c r="C24" s="180">
        <v>562.0</v>
      </c>
      <c r="D24" s="182">
        <v>93.20066334991708</v>
      </c>
      <c r="E24" s="74">
        <v>26.605</v>
      </c>
      <c r="F24" s="180">
        <v>390.0</v>
      </c>
      <c r="G24" s="172">
        <v>91.54929577464789</v>
      </c>
      <c r="H24" s="73">
        <v>22.66166666666666</v>
      </c>
      <c r="I24" s="181">
        <v>262.0</v>
      </c>
      <c r="J24" s="172">
        <v>91.60839160839161</v>
      </c>
      <c r="K24" s="185">
        <v>12.409090909090908</v>
      </c>
      <c r="L24" s="184">
        <v>248.0</v>
      </c>
      <c r="M24" s="125">
        <v>92.53731343283582</v>
      </c>
      <c r="N24" s="185">
        <v>24.43444444444444</v>
      </c>
      <c r="O24" s="184">
        <v>368.0</v>
      </c>
      <c r="P24" s="125">
        <v>93.87755102040816</v>
      </c>
      <c r="Q24" s="179">
        <v>12.780555555555557</v>
      </c>
    </row>
    <row r="25">
      <c r="A25" s="178">
        <v>19.0</v>
      </c>
      <c r="B25" s="178" t="s">
        <v>57</v>
      </c>
      <c r="C25" s="180">
        <v>550.0</v>
      </c>
      <c r="D25" s="182">
        <v>91.2106135986733</v>
      </c>
      <c r="E25" s="74">
        <v>21.97666666666667</v>
      </c>
      <c r="F25" s="180">
        <v>386.0</v>
      </c>
      <c r="G25" s="172">
        <v>90.61032863849766</v>
      </c>
      <c r="H25" s="73">
        <v>18.368333333333332</v>
      </c>
      <c r="I25" s="181">
        <v>252.0</v>
      </c>
      <c r="J25" s="172">
        <v>88.11188811188812</v>
      </c>
      <c r="K25" s="185">
        <v>8.331186868686869</v>
      </c>
      <c r="L25" s="184">
        <v>232.0</v>
      </c>
      <c r="M25" s="125">
        <v>86.56716417910447</v>
      </c>
      <c r="N25" s="185">
        <v>18.42222222222222</v>
      </c>
      <c r="O25" s="184">
        <v>346.0</v>
      </c>
      <c r="P25" s="125">
        <v>88.26530612244898</v>
      </c>
      <c r="Q25" s="179">
        <v>9.509722222222223</v>
      </c>
    </row>
    <row r="26">
      <c r="A26" s="178">
        <v>20.0</v>
      </c>
      <c r="B26" s="178" t="s">
        <v>59</v>
      </c>
      <c r="C26" s="180">
        <v>542.0</v>
      </c>
      <c r="D26" s="182">
        <v>89.88391376451078</v>
      </c>
      <c r="E26" s="74">
        <v>22.264444444444447</v>
      </c>
      <c r="F26" s="180">
        <v>380.0</v>
      </c>
      <c r="G26" s="172">
        <v>89.2018779342723</v>
      </c>
      <c r="H26" s="73">
        <v>20.833333333333332</v>
      </c>
      <c r="I26" s="181">
        <v>243.0</v>
      </c>
      <c r="J26" s="172">
        <v>84.96503496503497</v>
      </c>
      <c r="K26" s="185">
        <v>9.85858585858586</v>
      </c>
      <c r="L26" s="184">
        <v>236.0</v>
      </c>
      <c r="M26" s="125">
        <v>88.05970149253731</v>
      </c>
      <c r="N26" s="185">
        <v>21.01833333333333</v>
      </c>
      <c r="O26" s="184">
        <v>346.0</v>
      </c>
      <c r="P26" s="125">
        <v>88.26530612244898</v>
      </c>
      <c r="Q26" s="179">
        <v>11.686111111111112</v>
      </c>
    </row>
    <row r="27">
      <c r="A27" s="178">
        <v>21.0</v>
      </c>
      <c r="B27" s="178" t="s">
        <v>60</v>
      </c>
      <c r="C27" s="180">
        <v>564.0</v>
      </c>
      <c r="D27" s="182">
        <v>93.53233830845771</v>
      </c>
      <c r="E27" s="74">
        <v>23.09888888888889</v>
      </c>
      <c r="F27" s="180">
        <v>396.0</v>
      </c>
      <c r="G27" s="172">
        <v>92.95774647887325</v>
      </c>
      <c r="H27" s="73">
        <v>22.037222222222223</v>
      </c>
      <c r="I27" s="181">
        <v>266.0</v>
      </c>
      <c r="J27" s="172">
        <v>93.00699300699301</v>
      </c>
      <c r="K27" s="185">
        <v>11.584595959595958</v>
      </c>
      <c r="L27" s="184">
        <v>245.0</v>
      </c>
      <c r="M27" s="125">
        <v>91.41791044776119</v>
      </c>
      <c r="N27" s="185">
        <v>22.307777777777776</v>
      </c>
      <c r="O27" s="184">
        <v>353.0</v>
      </c>
      <c r="P27" s="125">
        <v>90.05102040816327</v>
      </c>
      <c r="Q27" s="179">
        <v>11.130555555555555</v>
      </c>
    </row>
    <row r="28">
      <c r="A28" s="178">
        <v>22.0</v>
      </c>
      <c r="B28" s="178" t="s">
        <v>61</v>
      </c>
      <c r="C28" s="180">
        <v>529.0</v>
      </c>
      <c r="D28" s="182">
        <v>87.72802653399668</v>
      </c>
      <c r="E28" s="74">
        <v>22.31611111111111</v>
      </c>
      <c r="F28" s="180">
        <v>370.0</v>
      </c>
      <c r="G28" s="172">
        <v>86.85446009389672</v>
      </c>
      <c r="H28" s="73">
        <v>19.375555555555554</v>
      </c>
      <c r="I28" s="181">
        <v>241.0</v>
      </c>
      <c r="J28" s="172">
        <v>84.26573426573427</v>
      </c>
      <c r="K28" s="185">
        <v>7.8487373737373725</v>
      </c>
      <c r="L28" s="184">
        <v>234.0</v>
      </c>
      <c r="M28" s="125">
        <v>87.31343283582089</v>
      </c>
      <c r="N28" s="185">
        <v>19.220000000000002</v>
      </c>
      <c r="O28" s="184">
        <v>348.0</v>
      </c>
      <c r="P28" s="125">
        <v>88.77551020408164</v>
      </c>
      <c r="Q28" s="179">
        <v>9.17361111111111</v>
      </c>
    </row>
    <row r="29">
      <c r="A29" s="178">
        <v>23.0</v>
      </c>
      <c r="B29" s="178" t="s">
        <v>62</v>
      </c>
      <c r="C29" s="180">
        <v>580.0</v>
      </c>
      <c r="D29" s="182">
        <v>96.18573797678276</v>
      </c>
      <c r="E29" s="74">
        <v>18.087777777777777</v>
      </c>
      <c r="F29" s="180">
        <v>407.0</v>
      </c>
      <c r="G29" s="172">
        <v>95.53990610328638</v>
      </c>
      <c r="H29" s="73">
        <v>17.82166666666667</v>
      </c>
      <c r="I29" s="181">
        <v>268.0</v>
      </c>
      <c r="J29" s="172">
        <v>93.7062937062937</v>
      </c>
      <c r="K29" s="186">
        <v>6.451262626262626</v>
      </c>
      <c r="L29" s="184">
        <v>257.0</v>
      </c>
      <c r="M29" s="125">
        <v>95.89552238805969</v>
      </c>
      <c r="N29" s="185">
        <v>17.393333333333334</v>
      </c>
      <c r="O29" s="184">
        <v>377.0</v>
      </c>
      <c r="P29" s="125">
        <v>96.1734693877551</v>
      </c>
      <c r="Q29" s="179">
        <v>9.109722222222222</v>
      </c>
    </row>
    <row r="30">
      <c r="A30" s="178">
        <v>24.0</v>
      </c>
      <c r="B30" s="178" t="s">
        <v>63</v>
      </c>
      <c r="C30" s="180">
        <v>539.0</v>
      </c>
      <c r="D30" s="182">
        <v>89.38640132669984</v>
      </c>
      <c r="E30" s="74">
        <v>18.574444444444442</v>
      </c>
      <c r="F30" s="180">
        <v>382.0</v>
      </c>
      <c r="G30" s="172">
        <v>89.67136150234742</v>
      </c>
      <c r="H30" s="73">
        <v>16.93</v>
      </c>
      <c r="I30" s="181">
        <v>250.0</v>
      </c>
      <c r="J30" s="172">
        <v>87.41258741258741</v>
      </c>
      <c r="K30" s="186">
        <v>6.823484848484848</v>
      </c>
      <c r="L30" s="184">
        <v>229.0</v>
      </c>
      <c r="M30" s="125">
        <v>85.44776119402985</v>
      </c>
      <c r="N30" s="185">
        <v>18.122222222222224</v>
      </c>
      <c r="O30" s="184">
        <v>342.0</v>
      </c>
      <c r="P30" s="125">
        <v>87.24489795918367</v>
      </c>
      <c r="Q30" s="179">
        <v>9.872222222222222</v>
      </c>
    </row>
    <row r="31">
      <c r="A31" s="178">
        <v>25.0</v>
      </c>
      <c r="B31" s="178" t="s">
        <v>64</v>
      </c>
      <c r="C31" s="180">
        <v>547.0</v>
      </c>
      <c r="D31" s="182">
        <v>90.71310116086237</v>
      </c>
      <c r="E31" s="74">
        <v>20.031111111111112</v>
      </c>
      <c r="F31" s="180">
        <v>385.0</v>
      </c>
      <c r="G31" s="172">
        <v>90.3755868544601</v>
      </c>
      <c r="H31" s="73">
        <v>19.28222222222222</v>
      </c>
      <c r="I31" s="181">
        <v>248.0</v>
      </c>
      <c r="J31" s="172">
        <v>86.71328671328672</v>
      </c>
      <c r="K31" s="185">
        <v>7.674873737373737</v>
      </c>
      <c r="L31" s="184">
        <v>235.0</v>
      </c>
      <c r="M31" s="125">
        <v>87.6865671641791</v>
      </c>
      <c r="N31" s="185">
        <v>17.716666666666665</v>
      </c>
      <c r="O31" s="184">
        <v>359.0</v>
      </c>
      <c r="P31" s="125">
        <v>91.58163265306122</v>
      </c>
      <c r="Q31" s="179">
        <v>11.04027777777778</v>
      </c>
    </row>
    <row r="32">
      <c r="A32" s="178">
        <v>26.0</v>
      </c>
      <c r="B32" s="178" t="s">
        <v>66</v>
      </c>
      <c r="C32" s="180">
        <v>526.0</v>
      </c>
      <c r="D32" s="182">
        <v>87.23051409618574</v>
      </c>
      <c r="E32" s="74">
        <v>18.67222222222222</v>
      </c>
      <c r="F32" s="180">
        <v>374.0</v>
      </c>
      <c r="G32" s="172">
        <v>87.79342723004696</v>
      </c>
      <c r="H32" s="73">
        <v>16.974444444444444</v>
      </c>
      <c r="I32" s="181">
        <v>258.0</v>
      </c>
      <c r="J32" s="172">
        <v>90.20979020979021</v>
      </c>
      <c r="K32" s="186">
        <v>6.000631313131312</v>
      </c>
      <c r="L32" s="184">
        <v>241.0</v>
      </c>
      <c r="M32" s="125">
        <v>89.92537313432835</v>
      </c>
      <c r="N32" s="185">
        <v>15.745</v>
      </c>
      <c r="O32" s="184">
        <v>344.0</v>
      </c>
      <c r="P32" s="125">
        <v>87.75510204081633</v>
      </c>
      <c r="Q32" s="179">
        <v>9.401388888888889</v>
      </c>
    </row>
    <row r="33">
      <c r="A33" s="178">
        <v>27.0</v>
      </c>
      <c r="B33" s="178" t="s">
        <v>67</v>
      </c>
      <c r="C33" s="180">
        <v>518.0</v>
      </c>
      <c r="D33" s="182">
        <v>85.90381426202322</v>
      </c>
      <c r="E33" s="74">
        <v>22.955000000000002</v>
      </c>
      <c r="F33" s="180">
        <v>375.0</v>
      </c>
      <c r="G33" s="172">
        <v>88.02816901408451</v>
      </c>
      <c r="H33" s="73">
        <v>19.772222222222222</v>
      </c>
      <c r="I33" s="181">
        <v>239.0</v>
      </c>
      <c r="J33" s="172">
        <v>83.56643356643357</v>
      </c>
      <c r="K33" s="185">
        <v>10.856944444444444</v>
      </c>
      <c r="L33" s="184">
        <v>230.0</v>
      </c>
      <c r="M33" s="125">
        <v>85.82089552238806</v>
      </c>
      <c r="N33" s="185">
        <v>18.09611111111111</v>
      </c>
      <c r="O33" s="184">
        <v>341.0</v>
      </c>
      <c r="P33" s="125">
        <v>86.98979591836735</v>
      </c>
      <c r="Q33" s="179">
        <v>10.695833333333335</v>
      </c>
    </row>
    <row r="34">
      <c r="A34" s="178">
        <v>28.0</v>
      </c>
      <c r="B34" s="178" t="s">
        <v>68</v>
      </c>
      <c r="C34" s="180">
        <v>542.0</v>
      </c>
      <c r="D34" s="182">
        <v>89.88391376451078</v>
      </c>
      <c r="E34" s="74">
        <v>18.233888888888888</v>
      </c>
      <c r="F34" s="180">
        <v>377.0</v>
      </c>
      <c r="G34" s="172">
        <v>88.49765258215963</v>
      </c>
      <c r="H34" s="73">
        <v>17.90111111111111</v>
      </c>
      <c r="I34" s="181">
        <v>234.0</v>
      </c>
      <c r="J34" s="172">
        <v>81.81818181818183</v>
      </c>
      <c r="K34" s="187">
        <v>6.944823232323233</v>
      </c>
      <c r="L34" s="184">
        <v>234.0</v>
      </c>
      <c r="M34" s="125">
        <v>87.31343283582089</v>
      </c>
      <c r="N34" s="186">
        <v>14.638888888888891</v>
      </c>
      <c r="O34" s="184">
        <v>355.0</v>
      </c>
      <c r="P34" s="125">
        <v>90.56122448979592</v>
      </c>
      <c r="Q34" s="179">
        <v>9.345833333333333</v>
      </c>
    </row>
    <row r="35">
      <c r="A35" s="178">
        <v>29.0</v>
      </c>
      <c r="B35" s="178" t="s">
        <v>70</v>
      </c>
      <c r="C35" s="180">
        <v>493.0</v>
      </c>
      <c r="D35" s="182">
        <v>81.75787728026535</v>
      </c>
      <c r="E35" s="74">
        <v>20.94111111111111</v>
      </c>
      <c r="F35" s="180">
        <v>337.0</v>
      </c>
      <c r="G35" s="172">
        <v>79.10798122065728</v>
      </c>
      <c r="H35" s="73">
        <v>18.926666666666666</v>
      </c>
      <c r="I35" s="181">
        <v>223.0</v>
      </c>
      <c r="J35" s="172">
        <v>77.97202797202797</v>
      </c>
      <c r="K35" s="185">
        <v>8.098989898989899</v>
      </c>
      <c r="L35" s="184">
        <v>214.0</v>
      </c>
      <c r="M35" s="125">
        <v>79.8507462686567</v>
      </c>
      <c r="N35" s="185">
        <v>21.12111111111111</v>
      </c>
      <c r="O35" s="184">
        <v>308.0</v>
      </c>
      <c r="P35" s="125">
        <v>78.57142857142857</v>
      </c>
      <c r="Q35" s="179">
        <v>9.677777777777779</v>
      </c>
    </row>
    <row r="36">
      <c r="A36" s="178">
        <v>30.0</v>
      </c>
      <c r="B36" s="178" t="s">
        <v>71</v>
      </c>
      <c r="C36" s="180">
        <v>546.0</v>
      </c>
      <c r="D36" s="182">
        <v>90.54726368159206</v>
      </c>
      <c r="E36" s="74">
        <v>26.368333333333336</v>
      </c>
      <c r="F36" s="180">
        <v>391.0</v>
      </c>
      <c r="G36" s="172">
        <v>91.78403755868545</v>
      </c>
      <c r="H36" s="73">
        <v>22.316666666666663</v>
      </c>
      <c r="I36" s="181">
        <v>256.0</v>
      </c>
      <c r="J36" s="172">
        <v>89.51048951048952</v>
      </c>
      <c r="K36" s="185">
        <v>10.307575757575757</v>
      </c>
      <c r="L36" s="184">
        <v>244.0</v>
      </c>
      <c r="M36" s="125">
        <v>91.04477611940298</v>
      </c>
      <c r="N36" s="185">
        <v>22.061666666666667</v>
      </c>
      <c r="O36" s="184">
        <v>351.0</v>
      </c>
      <c r="P36" s="125">
        <v>89.54081632653062</v>
      </c>
      <c r="Q36" s="179">
        <v>11.369444444444445</v>
      </c>
    </row>
    <row r="37">
      <c r="A37" s="178">
        <v>31.0</v>
      </c>
      <c r="B37" s="178" t="s">
        <v>72</v>
      </c>
      <c r="C37" s="180">
        <v>526.0</v>
      </c>
      <c r="D37" s="182">
        <v>87.23051409618574</v>
      </c>
      <c r="E37" s="74">
        <v>22.510555555555555</v>
      </c>
      <c r="F37" s="180">
        <v>383.0</v>
      </c>
      <c r="G37" s="172">
        <v>89.90610328638498</v>
      </c>
      <c r="H37" s="73">
        <v>19.465</v>
      </c>
      <c r="I37" s="181">
        <v>240.0</v>
      </c>
      <c r="J37" s="172">
        <v>83.91608391608392</v>
      </c>
      <c r="K37" s="185">
        <v>9.996212121212121</v>
      </c>
      <c r="L37" s="184">
        <v>229.0</v>
      </c>
      <c r="M37" s="125">
        <v>85.44776119402985</v>
      </c>
      <c r="N37" s="185">
        <v>20.404444444444444</v>
      </c>
      <c r="O37" s="184">
        <v>333.0</v>
      </c>
      <c r="P37" s="125">
        <v>84.94897959183673</v>
      </c>
      <c r="Q37" s="179">
        <v>9.5375</v>
      </c>
    </row>
    <row r="38">
      <c r="A38" s="178">
        <v>32.0</v>
      </c>
      <c r="B38" s="178" t="s">
        <v>73</v>
      </c>
      <c r="C38" s="180">
        <v>525.0</v>
      </c>
      <c r="D38" s="182">
        <v>87.06467661691542</v>
      </c>
      <c r="E38" s="74">
        <v>20.55</v>
      </c>
      <c r="F38" s="180">
        <v>393.0</v>
      </c>
      <c r="G38" s="172">
        <v>92.25352112676057</v>
      </c>
      <c r="H38" s="73">
        <v>21.2</v>
      </c>
      <c r="I38" s="181">
        <v>267.0</v>
      </c>
      <c r="J38" s="172">
        <v>93.35664335664336</v>
      </c>
      <c r="K38" s="185">
        <v>10.11969696969697</v>
      </c>
      <c r="L38" s="184">
        <v>243.0</v>
      </c>
      <c r="M38" s="125">
        <v>90.67164179104478</v>
      </c>
      <c r="N38" s="185">
        <v>20.058888888888887</v>
      </c>
      <c r="O38" s="184">
        <v>349.0</v>
      </c>
      <c r="P38" s="125">
        <v>89.03061224489797</v>
      </c>
      <c r="Q38" s="179">
        <v>9.823611111111111</v>
      </c>
    </row>
    <row r="39">
      <c r="A39" s="178">
        <v>33.0</v>
      </c>
      <c r="B39" s="178" t="s">
        <v>75</v>
      </c>
      <c r="C39" s="180">
        <v>489.0</v>
      </c>
      <c r="D39" s="182">
        <v>81.09452736318408</v>
      </c>
      <c r="E39" s="74">
        <v>18.727777777777778</v>
      </c>
      <c r="F39" s="180">
        <v>345.0</v>
      </c>
      <c r="G39" s="172">
        <v>80.98591549295774</v>
      </c>
      <c r="H39" s="73">
        <v>19.227777777777778</v>
      </c>
      <c r="I39" s="181">
        <v>218.0</v>
      </c>
      <c r="J39" s="172">
        <v>76.22377622377623</v>
      </c>
      <c r="K39" s="186">
        <v>6.19621212121212</v>
      </c>
      <c r="L39" s="184">
        <v>209.0</v>
      </c>
      <c r="M39" s="125">
        <v>77.98507462686567</v>
      </c>
      <c r="N39" s="185">
        <v>16.333333333333332</v>
      </c>
      <c r="O39" s="184">
        <v>307.0</v>
      </c>
      <c r="P39" s="125">
        <v>78.31632653061224</v>
      </c>
      <c r="Q39" s="179">
        <v>10.08611111111111</v>
      </c>
    </row>
    <row r="40">
      <c r="A40" s="178">
        <v>34.0</v>
      </c>
      <c r="B40" s="178" t="s">
        <v>76</v>
      </c>
      <c r="C40" s="180">
        <v>560.0</v>
      </c>
      <c r="D40" s="182">
        <v>92.86898839137645</v>
      </c>
      <c r="E40" s="74">
        <v>22.83388888888889</v>
      </c>
      <c r="F40" s="180">
        <v>397.0</v>
      </c>
      <c r="G40" s="172">
        <v>93.1924882629108</v>
      </c>
      <c r="H40" s="73">
        <v>20.532777777777778</v>
      </c>
      <c r="I40" s="181">
        <v>265.0</v>
      </c>
      <c r="J40" s="172">
        <v>92.65734265734267</v>
      </c>
      <c r="K40" s="185">
        <v>9.441035353535353</v>
      </c>
      <c r="L40" s="184">
        <v>246.0</v>
      </c>
      <c r="M40" s="125">
        <v>91.79104477611939</v>
      </c>
      <c r="N40" s="185">
        <v>22.463333333333328</v>
      </c>
      <c r="O40" s="184">
        <v>358.0</v>
      </c>
      <c r="P40" s="125">
        <v>91.3265306122449</v>
      </c>
      <c r="Q40" s="179">
        <v>10.958333333333334</v>
      </c>
    </row>
    <row r="41">
      <c r="A41" s="178">
        <v>35.0</v>
      </c>
      <c r="B41" s="178" t="s">
        <v>77</v>
      </c>
      <c r="C41" s="180">
        <v>538.0</v>
      </c>
      <c r="D41" s="182">
        <v>89.2205638474295</v>
      </c>
      <c r="E41" s="74">
        <v>23.95277777777778</v>
      </c>
      <c r="F41" s="180">
        <v>386.0</v>
      </c>
      <c r="G41" s="172">
        <v>90.61032863849766</v>
      </c>
      <c r="H41" s="73">
        <v>20.299444444444443</v>
      </c>
      <c r="I41" s="181">
        <v>247.0</v>
      </c>
      <c r="J41" s="172">
        <v>86.36363636363637</v>
      </c>
      <c r="K41" s="185">
        <v>12.047979797979798</v>
      </c>
      <c r="L41" s="184">
        <v>234.0</v>
      </c>
      <c r="M41" s="125">
        <v>87.31343283582089</v>
      </c>
      <c r="N41" s="185">
        <v>20.67222222222222</v>
      </c>
      <c r="O41" s="184">
        <v>347.0</v>
      </c>
      <c r="P41" s="125">
        <v>88.5204081632653</v>
      </c>
      <c r="Q41" s="179">
        <v>11.713888888888889</v>
      </c>
    </row>
  </sheetData>
  <mergeCells count="7">
    <mergeCell ref="A1:P1"/>
    <mergeCell ref="A2:P2"/>
    <mergeCell ref="C4:D4"/>
    <mergeCell ref="F4:G4"/>
    <mergeCell ref="I4:J4"/>
    <mergeCell ref="L4:M4"/>
    <mergeCell ref="O4:P4"/>
  </mergeCells>
  <drawing r:id="rId1"/>
</worksheet>
</file>